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760" tabRatio="755" activeTab="0"/>
  </bookViews>
  <sheets>
    <sheet name="Budsjett" sheetId="1" r:id="rId1"/>
    <sheet name="KASSEBOK" sheetId="2" r:id="rId2"/>
    <sheet name="Resultat" sheetId="3" r:id="rId3"/>
    <sheet name="Balanse" sheetId="4" r:id="rId4"/>
    <sheet name="Total resultat" sheetId="5" r:id="rId5"/>
    <sheet name="Totalbalanse" sheetId="6" r:id="rId6"/>
    <sheet name="Noter til regnskap " sheetId="7" r:id="rId7"/>
    <sheet name="oversikt ulike grupper" sheetId="8" r:id="rId8"/>
    <sheet name="Kontoplan" sheetId="9" r:id="rId9"/>
    <sheet name="Kontokoder" sheetId="10" r:id="rId10"/>
  </sheets>
  <definedNames>
    <definedName name="_xlnm._FilterDatabase" localSheetId="1" hidden="1">'KASSEBOK'!$A$1:$G$651</definedName>
    <definedName name="_xlfn._FV" hidden="1">#NAME?</definedName>
    <definedName name="CRITERIA">'KASSEBOK'!#REF!</definedName>
    <definedName name="DATABASE">'KASSEBOK'!$A$1:$G$1</definedName>
    <definedName name="_xlnm.Print_Area" localSheetId="3">'Balanse'!$A$1:$O$90</definedName>
    <definedName name="_xlnm.Print_Area" localSheetId="0">'Budsjett'!$A$1:$AC$137</definedName>
    <definedName name="_xlnm.Print_Area" localSheetId="1">'KASSEBOK'!$A$1:$H$678</definedName>
    <definedName name="_xlnm.Print_Titles" localSheetId="1">'KASSEBOK'!$1:$1</definedName>
    <definedName name="EXTRACT">'KASSEBOK'!#REF!</definedName>
  </definedNames>
  <calcPr fullCalcOnLoad="1"/>
</workbook>
</file>

<file path=xl/sharedStrings.xml><?xml version="1.0" encoding="utf-8"?>
<sst xmlns="http://schemas.openxmlformats.org/spreadsheetml/2006/main" count="1837" uniqueCount="810">
  <si>
    <t>Dato</t>
  </si>
  <si>
    <t>EIENDELER</t>
  </si>
  <si>
    <t>Kasse</t>
  </si>
  <si>
    <t>Postgiro</t>
  </si>
  <si>
    <t>EGENKAPITAL</t>
  </si>
  <si>
    <t>Årsresultat</t>
  </si>
  <si>
    <t>DRIFTSINNTEKTER</t>
  </si>
  <si>
    <t>DRIFSKOSTNADER</t>
  </si>
  <si>
    <t>DRIFTSRESULTAT</t>
  </si>
  <si>
    <t>ÅRSRESULTAT</t>
  </si>
  <si>
    <t>Konto</t>
  </si>
  <si>
    <t>Navn</t>
  </si>
  <si>
    <t>UTGIFTER</t>
  </si>
  <si>
    <t>Kontordrift</t>
  </si>
  <si>
    <t>Kontorrekvisita</t>
  </si>
  <si>
    <t>Tekst</t>
  </si>
  <si>
    <t>Bilag nr.</t>
  </si>
  <si>
    <t>Utgifter</t>
  </si>
  <si>
    <t>SUM DRIFTSKOSTNADER</t>
  </si>
  <si>
    <t>SUM INNTEKTER</t>
  </si>
  <si>
    <t xml:space="preserve"> </t>
  </si>
  <si>
    <t>Ny konto</t>
  </si>
  <si>
    <t>301-1</t>
  </si>
  <si>
    <t>301-2</t>
  </si>
  <si>
    <t>302-1</t>
  </si>
  <si>
    <t>302-2</t>
  </si>
  <si>
    <t>303-1</t>
  </si>
  <si>
    <t>303-2</t>
  </si>
  <si>
    <t>Gaver</t>
  </si>
  <si>
    <t>Revisjonshonorar</t>
  </si>
  <si>
    <t>Finansinntekter-/kostnader og gebyrer</t>
  </si>
  <si>
    <t>Renter av innskuddskonti</t>
  </si>
  <si>
    <t>301-3</t>
  </si>
  <si>
    <t>301-4</t>
  </si>
  <si>
    <t>302-3</t>
  </si>
  <si>
    <t>302-4</t>
  </si>
  <si>
    <t>303-3</t>
  </si>
  <si>
    <t>303-4</t>
  </si>
  <si>
    <t>Overføringer/Inntekter</t>
  </si>
  <si>
    <t>INNTEKTER</t>
  </si>
  <si>
    <t>301-5</t>
  </si>
  <si>
    <t>301-6</t>
  </si>
  <si>
    <t>301-7</t>
  </si>
  <si>
    <t>302-5</t>
  </si>
  <si>
    <t>302-6</t>
  </si>
  <si>
    <t>302-7</t>
  </si>
  <si>
    <t>303-5</t>
  </si>
  <si>
    <t>303-6</t>
  </si>
  <si>
    <t>303-7</t>
  </si>
  <si>
    <t>101-0</t>
  </si>
  <si>
    <t>101-1</t>
  </si>
  <si>
    <t>101-3</t>
  </si>
  <si>
    <t>101-6</t>
  </si>
  <si>
    <t>101-8</t>
  </si>
  <si>
    <t>101-9</t>
  </si>
  <si>
    <t>201-0</t>
  </si>
  <si>
    <t>201-1</t>
  </si>
  <si>
    <t>201-2</t>
  </si>
  <si>
    <t>201-3</t>
  </si>
  <si>
    <t>201-4</t>
  </si>
  <si>
    <t>201-5</t>
  </si>
  <si>
    <t>201-6</t>
  </si>
  <si>
    <t>201-7</t>
  </si>
  <si>
    <t>201-8</t>
  </si>
  <si>
    <t>201-9</t>
  </si>
  <si>
    <t>202-1</t>
  </si>
  <si>
    <t>202-2</t>
  </si>
  <si>
    <t>202-3</t>
  </si>
  <si>
    <t>202-4</t>
  </si>
  <si>
    <t>202-5</t>
  </si>
  <si>
    <t>202-6</t>
  </si>
  <si>
    <t>202-7</t>
  </si>
  <si>
    <t>202-8</t>
  </si>
  <si>
    <t>202-9</t>
  </si>
  <si>
    <t>203-0</t>
  </si>
  <si>
    <t>203-1</t>
  </si>
  <si>
    <t>203-2</t>
  </si>
  <si>
    <t>203-3</t>
  </si>
  <si>
    <t>203-4</t>
  </si>
  <si>
    <t>203-5</t>
  </si>
  <si>
    <t>203-6</t>
  </si>
  <si>
    <t>203-7</t>
  </si>
  <si>
    <t>203-8</t>
  </si>
  <si>
    <t>203-9</t>
  </si>
  <si>
    <t>204-0</t>
  </si>
  <si>
    <t>204-1</t>
  </si>
  <si>
    <t>204-2</t>
  </si>
  <si>
    <t>204-3</t>
  </si>
  <si>
    <t>204-4</t>
  </si>
  <si>
    <t>204-5</t>
  </si>
  <si>
    <t>204-6</t>
  </si>
  <si>
    <t>204-7</t>
  </si>
  <si>
    <t>204-8</t>
  </si>
  <si>
    <t>204-9</t>
  </si>
  <si>
    <t>205-0</t>
  </si>
  <si>
    <t>205-1</t>
  </si>
  <si>
    <t>205-2</t>
  </si>
  <si>
    <t>205-3</t>
  </si>
  <si>
    <t>205-4</t>
  </si>
  <si>
    <t>205-5</t>
  </si>
  <si>
    <t>205-6</t>
  </si>
  <si>
    <t>205-7</t>
  </si>
  <si>
    <t>205-8</t>
  </si>
  <si>
    <t>205-9</t>
  </si>
  <si>
    <t>206-0</t>
  </si>
  <si>
    <t>206-1</t>
  </si>
  <si>
    <t>206-2</t>
  </si>
  <si>
    <t>206-3</t>
  </si>
  <si>
    <t>206-4</t>
  </si>
  <si>
    <t>206-5</t>
  </si>
  <si>
    <t>206-6</t>
  </si>
  <si>
    <t>206-7</t>
  </si>
  <si>
    <t>206-8</t>
  </si>
  <si>
    <t>206-9</t>
  </si>
  <si>
    <t>207-0</t>
  </si>
  <si>
    <t>207-1</t>
  </si>
  <si>
    <t>207-2</t>
  </si>
  <si>
    <t>207-3</t>
  </si>
  <si>
    <t>207-4</t>
  </si>
  <si>
    <t>207-5</t>
  </si>
  <si>
    <t>207-6</t>
  </si>
  <si>
    <t>207-7</t>
  </si>
  <si>
    <t>207-8</t>
  </si>
  <si>
    <t>207-9</t>
  </si>
  <si>
    <t>208-0</t>
  </si>
  <si>
    <t>208-1</t>
  </si>
  <si>
    <t>208-2</t>
  </si>
  <si>
    <t>208-3</t>
  </si>
  <si>
    <t>208-4</t>
  </si>
  <si>
    <t>208-5</t>
  </si>
  <si>
    <t>208-6</t>
  </si>
  <si>
    <t>208-7</t>
  </si>
  <si>
    <t>208-8</t>
  </si>
  <si>
    <t>208-9</t>
  </si>
  <si>
    <t>209-0</t>
  </si>
  <si>
    <t>209-1</t>
  </si>
  <si>
    <t>209-2</t>
  </si>
  <si>
    <t>209-3</t>
  </si>
  <si>
    <t>209-4</t>
  </si>
  <si>
    <t>209-5</t>
  </si>
  <si>
    <t>209-6</t>
  </si>
  <si>
    <t>209-7</t>
  </si>
  <si>
    <t>209-8</t>
  </si>
  <si>
    <t>209-9</t>
  </si>
  <si>
    <t>210-0</t>
  </si>
  <si>
    <t>210-1</t>
  </si>
  <si>
    <t>210-2</t>
  </si>
  <si>
    <t>210-3</t>
  </si>
  <si>
    <t>210-4</t>
  </si>
  <si>
    <t>210-5</t>
  </si>
  <si>
    <t>210-6</t>
  </si>
  <si>
    <t>210-7</t>
  </si>
  <si>
    <t>210-8</t>
  </si>
  <si>
    <t>210-9</t>
  </si>
  <si>
    <t>301-0</t>
  </si>
  <si>
    <t>301-8</t>
  </si>
  <si>
    <t>301-9</t>
  </si>
  <si>
    <t>302-0</t>
  </si>
  <si>
    <t>302-8</t>
  </si>
  <si>
    <t>302-9</t>
  </si>
  <si>
    <t>303-0</t>
  </si>
  <si>
    <t>303-8</t>
  </si>
  <si>
    <t>303-9</t>
  </si>
  <si>
    <t>Kontogruppe</t>
  </si>
  <si>
    <t>Kontonr</t>
  </si>
  <si>
    <t>Bank</t>
  </si>
  <si>
    <t>Forklaring:</t>
  </si>
  <si>
    <t>202-0</t>
  </si>
  <si>
    <t>304-0</t>
  </si>
  <si>
    <t>304-1</t>
  </si>
  <si>
    <t>304-2</t>
  </si>
  <si>
    <t>304-3</t>
  </si>
  <si>
    <t>304-4</t>
  </si>
  <si>
    <t>304-5</t>
  </si>
  <si>
    <t>304-6</t>
  </si>
  <si>
    <t>304-7</t>
  </si>
  <si>
    <t>304-8</t>
  </si>
  <si>
    <t>304-9</t>
  </si>
  <si>
    <t>305-0</t>
  </si>
  <si>
    <t>305-1</t>
  </si>
  <si>
    <t>305-2</t>
  </si>
  <si>
    <t>305-3</t>
  </si>
  <si>
    <t>305-4</t>
  </si>
  <si>
    <t>305-5</t>
  </si>
  <si>
    <t>305-6</t>
  </si>
  <si>
    <t>305-7</t>
  </si>
  <si>
    <t>305-8</t>
  </si>
  <si>
    <t>305-9</t>
  </si>
  <si>
    <t>306-0</t>
  </si>
  <si>
    <t>306-1</t>
  </si>
  <si>
    <t>306-2</t>
  </si>
  <si>
    <t>306-3</t>
  </si>
  <si>
    <t>306-4</t>
  </si>
  <si>
    <t>306-5</t>
  </si>
  <si>
    <t>306-6</t>
  </si>
  <si>
    <t>306-7</t>
  </si>
  <si>
    <t>306-8</t>
  </si>
  <si>
    <t>306-9</t>
  </si>
  <si>
    <t>401-0</t>
  </si>
  <si>
    <t>401-1</t>
  </si>
  <si>
    <t>401-2</t>
  </si>
  <si>
    <t>401-3</t>
  </si>
  <si>
    <t>401-4</t>
  </si>
  <si>
    <t>401-6</t>
  </si>
  <si>
    <t>401-7</t>
  </si>
  <si>
    <t>401-8</t>
  </si>
  <si>
    <t>402-0</t>
  </si>
  <si>
    <t>402-1</t>
  </si>
  <si>
    <t>402-2</t>
  </si>
  <si>
    <t>402-3</t>
  </si>
  <si>
    <t>402-4</t>
  </si>
  <si>
    <t>402-5</t>
  </si>
  <si>
    <t>402-6</t>
  </si>
  <si>
    <t>402-7</t>
  </si>
  <si>
    <t>402-8</t>
  </si>
  <si>
    <t>501-0</t>
  </si>
  <si>
    <t>501-1</t>
  </si>
  <si>
    <t>501-2</t>
  </si>
  <si>
    <t>501-3</t>
  </si>
  <si>
    <t>501-4</t>
  </si>
  <si>
    <t>501-5</t>
  </si>
  <si>
    <t>501-6</t>
  </si>
  <si>
    <t>501-7</t>
  </si>
  <si>
    <t>501-8</t>
  </si>
  <si>
    <t>502-0</t>
  </si>
  <si>
    <t>502-1</t>
  </si>
  <si>
    <t>502-2</t>
  </si>
  <si>
    <t>502-3</t>
  </si>
  <si>
    <t>502-4</t>
  </si>
  <si>
    <t>502-5</t>
  </si>
  <si>
    <t>502-6</t>
  </si>
  <si>
    <t>502-7</t>
  </si>
  <si>
    <t>502-8</t>
  </si>
  <si>
    <t>503-0</t>
  </si>
  <si>
    <t>503-1</t>
  </si>
  <si>
    <t>503-2</t>
  </si>
  <si>
    <t>503-3</t>
  </si>
  <si>
    <t>503-4</t>
  </si>
  <si>
    <t>503-5</t>
  </si>
  <si>
    <t>503-6</t>
  </si>
  <si>
    <t>503-7</t>
  </si>
  <si>
    <t>503-8</t>
  </si>
  <si>
    <t>601-0</t>
  </si>
  <si>
    <t>601-1</t>
  </si>
  <si>
    <t>601-2</t>
  </si>
  <si>
    <t>601-3</t>
  </si>
  <si>
    <t>601-4</t>
  </si>
  <si>
    <t>601-5</t>
  </si>
  <si>
    <t>601-6</t>
  </si>
  <si>
    <t>601-7</t>
  </si>
  <si>
    <t>601-8</t>
  </si>
  <si>
    <t>602-0</t>
  </si>
  <si>
    <t>602-1</t>
  </si>
  <si>
    <t>602-2</t>
  </si>
  <si>
    <t>602-3</t>
  </si>
  <si>
    <t>602-4</t>
  </si>
  <si>
    <t>602-5</t>
  </si>
  <si>
    <t>602-6</t>
  </si>
  <si>
    <t>602-7</t>
  </si>
  <si>
    <t>602-8</t>
  </si>
  <si>
    <t>603-0</t>
  </si>
  <si>
    <t>603-1</t>
  </si>
  <si>
    <t>603-2</t>
  </si>
  <si>
    <t>603-3</t>
  </si>
  <si>
    <t>603-4</t>
  </si>
  <si>
    <t>603-5</t>
  </si>
  <si>
    <t>603-6</t>
  </si>
  <si>
    <t>603-7</t>
  </si>
  <si>
    <t>603-8</t>
  </si>
  <si>
    <t>604-0</t>
  </si>
  <si>
    <t>604-1</t>
  </si>
  <si>
    <t>604-2</t>
  </si>
  <si>
    <t>604-4</t>
  </si>
  <si>
    <t>604-5</t>
  </si>
  <si>
    <t>604-6</t>
  </si>
  <si>
    <t>604-7</t>
  </si>
  <si>
    <t>604-8</t>
  </si>
  <si>
    <t>701-0</t>
  </si>
  <si>
    <t>701-1</t>
  </si>
  <si>
    <t>701-2</t>
  </si>
  <si>
    <t>701-3</t>
  </si>
  <si>
    <t>701-4</t>
  </si>
  <si>
    <t>701-5</t>
  </si>
  <si>
    <t>701-6</t>
  </si>
  <si>
    <t>701-7</t>
  </si>
  <si>
    <t>701-8</t>
  </si>
  <si>
    <t>702-0</t>
  </si>
  <si>
    <t>702-1</t>
  </si>
  <si>
    <t>702-2</t>
  </si>
  <si>
    <t>702-3</t>
  </si>
  <si>
    <t>702-4</t>
  </si>
  <si>
    <t>702-5</t>
  </si>
  <si>
    <t>702-6</t>
  </si>
  <si>
    <t>702-7</t>
  </si>
  <si>
    <t>702-8</t>
  </si>
  <si>
    <t>703-0</t>
  </si>
  <si>
    <t>703-1</t>
  </si>
  <si>
    <t>703-2</t>
  </si>
  <si>
    <t>703-3</t>
  </si>
  <si>
    <t>703-4</t>
  </si>
  <si>
    <t>703-5</t>
  </si>
  <si>
    <t>703-6</t>
  </si>
  <si>
    <t>703-7</t>
  </si>
  <si>
    <t>703-8</t>
  </si>
  <si>
    <t>704-0</t>
  </si>
  <si>
    <t>704-1</t>
  </si>
  <si>
    <t>704-2</t>
  </si>
  <si>
    <t>704-3</t>
  </si>
  <si>
    <t>704-4</t>
  </si>
  <si>
    <t>704-5</t>
  </si>
  <si>
    <t>704-6</t>
  </si>
  <si>
    <t>704-7</t>
  </si>
  <si>
    <t>704-8</t>
  </si>
  <si>
    <t>706-0</t>
  </si>
  <si>
    <t>706-1</t>
  </si>
  <si>
    <t>706-2</t>
  </si>
  <si>
    <t>706-3</t>
  </si>
  <si>
    <t>706-4</t>
  </si>
  <si>
    <t>706-5</t>
  </si>
  <si>
    <t>706-6</t>
  </si>
  <si>
    <t>706-7</t>
  </si>
  <si>
    <t>706-8</t>
  </si>
  <si>
    <t>707-1</t>
  </si>
  <si>
    <t>707-2</t>
  </si>
  <si>
    <t>707-3</t>
  </si>
  <si>
    <t>707-4</t>
  </si>
  <si>
    <t>801-0</t>
  </si>
  <si>
    <t>801-1</t>
  </si>
  <si>
    <t>801-2</t>
  </si>
  <si>
    <t>801-3</t>
  </si>
  <si>
    <t>801-4</t>
  </si>
  <si>
    <t>801-5</t>
  </si>
  <si>
    <t>801-6</t>
  </si>
  <si>
    <t>801-7</t>
  </si>
  <si>
    <t>801-8</t>
  </si>
  <si>
    <t>802-0</t>
  </si>
  <si>
    <t>802-1</t>
  </si>
  <si>
    <t>802-2</t>
  </si>
  <si>
    <t>802-3</t>
  </si>
  <si>
    <t>802-4</t>
  </si>
  <si>
    <t>802-5</t>
  </si>
  <si>
    <t>802-6</t>
  </si>
  <si>
    <t>802-7</t>
  </si>
  <si>
    <t>802-8</t>
  </si>
  <si>
    <t>Kreditorer og debitorer</t>
  </si>
  <si>
    <t>Kreditorer</t>
  </si>
  <si>
    <t>utestående fra forrige år</t>
  </si>
  <si>
    <t>901-0</t>
  </si>
  <si>
    <t>901-1</t>
  </si>
  <si>
    <t>901-2</t>
  </si>
  <si>
    <t>901-3</t>
  </si>
  <si>
    <t>901-4</t>
  </si>
  <si>
    <t>901-5</t>
  </si>
  <si>
    <t>901-6</t>
  </si>
  <si>
    <t>901-7</t>
  </si>
  <si>
    <t>901-8</t>
  </si>
  <si>
    <t>901-9</t>
  </si>
  <si>
    <t>901-10</t>
  </si>
  <si>
    <t>Debitorer</t>
  </si>
  <si>
    <t>regninger betalt i januar fra forrige år</t>
  </si>
  <si>
    <t>902-0</t>
  </si>
  <si>
    <t>902-1</t>
  </si>
  <si>
    <t>902-2</t>
  </si>
  <si>
    <t>902-3</t>
  </si>
  <si>
    <t>902-4</t>
  </si>
  <si>
    <t>902-5</t>
  </si>
  <si>
    <t>902-6</t>
  </si>
  <si>
    <t>902-7</t>
  </si>
  <si>
    <t>902-8</t>
  </si>
  <si>
    <t>902-9</t>
  </si>
  <si>
    <t>902-10</t>
  </si>
  <si>
    <t>Finansinntekter/kostnader og gebyrer</t>
  </si>
  <si>
    <t>410-5</t>
  </si>
  <si>
    <t>401-9</t>
  </si>
  <si>
    <t>402-9</t>
  </si>
  <si>
    <t>501-9</t>
  </si>
  <si>
    <t>502-9</t>
  </si>
  <si>
    <t>503-9</t>
  </si>
  <si>
    <t>601-9</t>
  </si>
  <si>
    <t>602-9</t>
  </si>
  <si>
    <t>603-9</t>
  </si>
  <si>
    <t>604-3</t>
  </si>
  <si>
    <t>604-9</t>
  </si>
  <si>
    <t>707-0</t>
  </si>
  <si>
    <t>RESULTAT</t>
  </si>
  <si>
    <t>Totale renteinntekter</t>
  </si>
  <si>
    <t>SUM Debitorer</t>
  </si>
  <si>
    <t>SUM Eiendeler</t>
  </si>
  <si>
    <t>Bruk av EG</t>
  </si>
  <si>
    <t>Leverandørgjeld:</t>
  </si>
  <si>
    <t>SUM EK/Gjeld</t>
  </si>
  <si>
    <t>SUNTU</t>
  </si>
  <si>
    <t>Medlemskontigent</t>
  </si>
  <si>
    <t>Lønn  hjelpere betalt av kommunen</t>
  </si>
  <si>
    <t>CP-sentralt</t>
  </si>
  <si>
    <t>Egenandeler</t>
  </si>
  <si>
    <t>Sponsing</t>
  </si>
  <si>
    <t>Inntekter Leir</t>
  </si>
  <si>
    <t>Porto</t>
  </si>
  <si>
    <t>Reisekostnader Styret</t>
  </si>
  <si>
    <t>Bankboks/postboks</t>
  </si>
  <si>
    <t>Kontigenter</t>
  </si>
  <si>
    <t>Diverse utgifter</t>
  </si>
  <si>
    <t>Medlemsgrupper og arrangement</t>
  </si>
  <si>
    <t>Voksengruppen</t>
  </si>
  <si>
    <t>Ungdomstreff</t>
  </si>
  <si>
    <t>Styremøter</t>
  </si>
  <si>
    <t>Div Møter</t>
  </si>
  <si>
    <t>Årsmøte</t>
  </si>
  <si>
    <t>Lands- Rådsmøter</t>
  </si>
  <si>
    <t>Sang og Drama gruppa</t>
  </si>
  <si>
    <t>Julebord</t>
  </si>
  <si>
    <t>Juletrefest</t>
  </si>
  <si>
    <t>Medlemsmøter</t>
  </si>
  <si>
    <t>Fylkesledersamling</t>
  </si>
  <si>
    <t>Bankgebyr</t>
  </si>
  <si>
    <t>Overføring annen Egenkapital</t>
  </si>
  <si>
    <t>Overføring Fond</t>
  </si>
  <si>
    <t>Medlemskontigenter</t>
  </si>
  <si>
    <t>Voksengruppa</t>
  </si>
  <si>
    <t xml:space="preserve">Styremøter </t>
  </si>
  <si>
    <t>Diverse møter</t>
  </si>
  <si>
    <t>Årmøte</t>
  </si>
  <si>
    <t>Lands- og Rådsmøte</t>
  </si>
  <si>
    <t>Grillfest</t>
  </si>
  <si>
    <t>Diverse arrangement</t>
  </si>
  <si>
    <t>Bankgebyrer</t>
  </si>
  <si>
    <t>Overføring fond</t>
  </si>
  <si>
    <t>Leir/Golia</t>
  </si>
  <si>
    <t>Golia</t>
  </si>
  <si>
    <t>Lønn Oppdalsleir</t>
  </si>
  <si>
    <t>Leir + Golia</t>
  </si>
  <si>
    <t>Sum kreditorer</t>
  </si>
  <si>
    <t>Styrehonorar</t>
  </si>
  <si>
    <t>Debitorer drift</t>
  </si>
  <si>
    <t>Debitorer Golia</t>
  </si>
  <si>
    <t>Debitorer Leir</t>
  </si>
  <si>
    <t>Bank drift</t>
  </si>
  <si>
    <t>Bank Golia</t>
  </si>
  <si>
    <t>Bank Leir</t>
  </si>
  <si>
    <t xml:space="preserve">Total Egenkapital </t>
  </si>
  <si>
    <t>Årsresultat drift</t>
  </si>
  <si>
    <t>Årsresultat Golia</t>
  </si>
  <si>
    <t>Årsresultat Leir</t>
  </si>
  <si>
    <t>Totalt årsresultat</t>
  </si>
  <si>
    <t>Kreditorer drift</t>
  </si>
  <si>
    <t>Kreditorer Golia</t>
  </si>
  <si>
    <t>Kreditorer Leir</t>
  </si>
  <si>
    <t>Totale inntekter driftskonto</t>
  </si>
  <si>
    <t>Totale inntekter Golia</t>
  </si>
  <si>
    <t>Totale inntekter Leir</t>
  </si>
  <si>
    <t>Totale driftsinntekter</t>
  </si>
  <si>
    <t>Totale driftskostnader driftskonto</t>
  </si>
  <si>
    <t>Totale driftskostnader Golia</t>
  </si>
  <si>
    <t>Totale driftskostnader Leir</t>
  </si>
  <si>
    <t>Varige driftsmidler</t>
  </si>
  <si>
    <t>Eiendom Trondsletten</t>
  </si>
  <si>
    <t>Eiendom Golia (hytte)</t>
  </si>
  <si>
    <t>SUM fast eiendom</t>
  </si>
  <si>
    <t>Note nr 1. Regnskapsprinsipper</t>
  </si>
  <si>
    <t>Årsregnskapet er satt opp i samsvar med regnskapsloven og god regnskapsskikk for små organsisasjoner og foreninger</t>
  </si>
  <si>
    <t>Prinsipper for inntekts- og kostnadsføring</t>
  </si>
  <si>
    <t>Hovedregel for vurdering og klassifisering av eiendeler</t>
  </si>
  <si>
    <t>Eiendeler bestem til varig eie eller bruk er klassifisert som anleggsmidler. Andre eiendeler er klassifisert som omløpsmidler</t>
  </si>
  <si>
    <t xml:space="preserve">Fordringer som skal tilbakebetales innen et år fra etableringstidspunktet er klassifisert som omløpsmidler. </t>
  </si>
  <si>
    <t>Anleggsmidler er vurdert til anskaffelseskort, men nedskrives til virkelig verdi  når verdifallet forventes ikke å være fobigående.</t>
  </si>
  <si>
    <t xml:space="preserve">Omløpsmidler er vurdert til det laveste av anskaffelseskort og virkelig verdi. </t>
  </si>
  <si>
    <t>Note nr. 2 Driftsmidler</t>
  </si>
  <si>
    <t>Inntektene er resultatført når de er opptjente og utgiftene er kostnadsført i samme periode som den tilhørende inntekt.</t>
  </si>
  <si>
    <t xml:space="preserve">Foreningen har lagt transaksjonsprinsippet til grunn for regnskapsrøfing. </t>
  </si>
  <si>
    <t>Langsiktig og kortsiktig gjeld balanseføres til nominelt beløp på etableringstidspunktet,</t>
  </si>
  <si>
    <t>og skrives ikke opp eller ned til virkelig verdi som følge av renteendringer.</t>
  </si>
  <si>
    <t>Resultat 2010</t>
  </si>
  <si>
    <t>Honorar regnskapsfører</t>
  </si>
  <si>
    <t>Honorar julebord arrangør</t>
  </si>
  <si>
    <t>Honorar hyttekomiteens leder</t>
  </si>
  <si>
    <t>102-0</t>
  </si>
  <si>
    <t>102-1</t>
  </si>
  <si>
    <t>102-2</t>
  </si>
  <si>
    <t>102-4</t>
  </si>
  <si>
    <t>102-5</t>
  </si>
  <si>
    <t>102-6</t>
  </si>
  <si>
    <t>102-7</t>
  </si>
  <si>
    <t>102-8</t>
  </si>
  <si>
    <t>102-9</t>
  </si>
  <si>
    <t>Norsk Tipping</t>
  </si>
  <si>
    <t>Julebord Voksen</t>
  </si>
  <si>
    <t>Sabeltanngym</t>
  </si>
  <si>
    <t>Totalt ÅRSRESULTAT</t>
  </si>
  <si>
    <t>Budsjett 2011</t>
  </si>
  <si>
    <t>Andre søkte midler</t>
  </si>
  <si>
    <t>Bruk av Egenkapital (EK)</t>
  </si>
  <si>
    <t>Resultat 2011</t>
  </si>
  <si>
    <t>Barnegruppa</t>
  </si>
  <si>
    <t>101-45</t>
  </si>
  <si>
    <t>CP-sentralt momsrefusjon</t>
  </si>
  <si>
    <t>101-40</t>
  </si>
  <si>
    <t>CP-sentralt moms refusjon</t>
  </si>
  <si>
    <t>101-50</t>
  </si>
  <si>
    <t>101-51</t>
  </si>
  <si>
    <t>101-52</t>
  </si>
  <si>
    <t>101-53</t>
  </si>
  <si>
    <t>Lønn hjelpere til leir</t>
  </si>
  <si>
    <t>Sommerleir</t>
  </si>
  <si>
    <t>Leie Golia</t>
  </si>
  <si>
    <t>Vask og administrasjon</t>
  </si>
  <si>
    <t>Oppdalsleir og Golia</t>
  </si>
  <si>
    <t>Oppdalsleir leie</t>
  </si>
  <si>
    <t>Oppdalsleir vask og administrasjon</t>
  </si>
  <si>
    <t>Honorar</t>
  </si>
  <si>
    <t>Tilskudd Helse midt-Norge (drift)</t>
  </si>
  <si>
    <t>Tilskudd Trondheim Kommune (drift)</t>
  </si>
  <si>
    <t>Tilskudd Nord Trøndelag Fylkeskommune (drift)</t>
  </si>
  <si>
    <t>101-20</t>
  </si>
  <si>
    <t>101-25</t>
  </si>
  <si>
    <t>Tilskudd leir</t>
  </si>
  <si>
    <t>Støtte til barnegruppa</t>
  </si>
  <si>
    <t>Støtte til sang- og dramagruppa</t>
  </si>
  <si>
    <t>Støtte til julebord voksengruppa</t>
  </si>
  <si>
    <t>Støtte til Golia</t>
  </si>
  <si>
    <t>Budsjett 2012</t>
  </si>
  <si>
    <t>Oppdalsleir mat og aktiviteter</t>
  </si>
  <si>
    <t>Tilskudd Helse Midt-Norge (drift)</t>
  </si>
  <si>
    <t>Støtte til ungdomsgruppa</t>
  </si>
  <si>
    <t>Voksentreff</t>
  </si>
  <si>
    <t>Honorar sang- og drama lærer</t>
  </si>
  <si>
    <t>Resultat 2012</t>
  </si>
  <si>
    <t>Honorar hyttekomiteens styremedlem</t>
  </si>
  <si>
    <t>Styreseminar</t>
  </si>
  <si>
    <t>Sum inntekter</t>
  </si>
  <si>
    <t>Budsjett 2013</t>
  </si>
  <si>
    <t xml:space="preserve">Familieweekend </t>
  </si>
  <si>
    <t>Sang og Drama gruppa - honorar</t>
  </si>
  <si>
    <t>Inntekter</t>
  </si>
  <si>
    <t>Resultat 2013</t>
  </si>
  <si>
    <t>Julebord - honorar hjelp</t>
  </si>
  <si>
    <t>Budsjett 2014</t>
  </si>
  <si>
    <t>Tilskudd arrangementer (ungdomstreff)</t>
  </si>
  <si>
    <t>Resultat 2014</t>
  </si>
  <si>
    <t>101-75</t>
  </si>
  <si>
    <t>102-35</t>
  </si>
  <si>
    <t>Stiftelsen Trondsletten</t>
  </si>
  <si>
    <t>102-30</t>
  </si>
  <si>
    <t>Trondheim kommune</t>
  </si>
  <si>
    <t>Ung Voksentreff/møter</t>
  </si>
  <si>
    <t>101-70</t>
  </si>
  <si>
    <t>Ungdomsweekend</t>
  </si>
  <si>
    <t>Ungdomstreff/møter</t>
  </si>
  <si>
    <t>Tilskudd arrangementer (Ungdomsweekend)</t>
  </si>
  <si>
    <t>Støtte til Sabeltanngym og CP-supergym</t>
  </si>
  <si>
    <t>Sum utgifter</t>
  </si>
  <si>
    <t>Budsjett 2015</t>
  </si>
  <si>
    <t>Tilskudd arrangement (Familieweekend)</t>
  </si>
  <si>
    <t>Familieweekend</t>
  </si>
  <si>
    <t>Støtte til undomsgruppa</t>
  </si>
  <si>
    <t>Seniortreff</t>
  </si>
  <si>
    <t>Diverse aktiviteter</t>
  </si>
  <si>
    <t>Tilskudd seniortreff</t>
  </si>
  <si>
    <t>Div aktiviteter</t>
  </si>
  <si>
    <t>Likemannsmidler CP-sentralt</t>
  </si>
  <si>
    <t>Resultat 2015</t>
  </si>
  <si>
    <t>101-76</t>
  </si>
  <si>
    <t>101-41</t>
  </si>
  <si>
    <t>101-54</t>
  </si>
  <si>
    <t>101-77</t>
  </si>
  <si>
    <t>101-78</t>
  </si>
  <si>
    <t>102-31</t>
  </si>
  <si>
    <t>Ungdomsguppa</t>
  </si>
  <si>
    <t>ung/voksengruppe</t>
  </si>
  <si>
    <t>Tilskudd arrangement (Voksentreff)</t>
  </si>
  <si>
    <t>Budsjett 2016</t>
  </si>
  <si>
    <t>Resultat 2016</t>
  </si>
  <si>
    <t>Helse Midt-Norge</t>
  </si>
  <si>
    <t>102-77</t>
  </si>
  <si>
    <t>Tilskudd drift</t>
  </si>
  <si>
    <t>Avsetninger Solgården</t>
  </si>
  <si>
    <t>Endringer avsetninger</t>
  </si>
  <si>
    <t xml:space="preserve">*Overskudd fra ungdomsweekend og voksenweekend </t>
  </si>
  <si>
    <t>Resultat 2017</t>
  </si>
  <si>
    <t>Julefest</t>
  </si>
  <si>
    <t>Støtte ung/voksengruppa</t>
  </si>
  <si>
    <t>likemannsmidler sentralt</t>
  </si>
  <si>
    <t>Budsjett 2017</t>
  </si>
  <si>
    <t>Budsjett 2018</t>
  </si>
  <si>
    <t>Solgården</t>
  </si>
  <si>
    <t>Resultat 2018</t>
  </si>
  <si>
    <t>Stiftelsen Fridheim</t>
  </si>
  <si>
    <t>101-79</t>
  </si>
  <si>
    <t>Egenandeler julebord 2019</t>
  </si>
  <si>
    <t xml:space="preserve">Trondheim, </t>
  </si>
  <si>
    <t>Avsatt Solgården - fremtidig tur</t>
  </si>
  <si>
    <t xml:space="preserve">Brukte avsetninger Solgården </t>
  </si>
  <si>
    <t>Nye avsetninger Solgråden</t>
  </si>
  <si>
    <t>Resultat 2019</t>
  </si>
  <si>
    <t>Andre aktiviteter</t>
  </si>
  <si>
    <t>Egenandeler julebord 2020</t>
  </si>
  <si>
    <t>Budsjett 2019</t>
  </si>
  <si>
    <t>Nyttårsfest</t>
  </si>
  <si>
    <t>Resultat 2020</t>
  </si>
  <si>
    <t>Budsjett 2020</t>
  </si>
  <si>
    <t>Bruk EK</t>
  </si>
  <si>
    <t>Avsetning Solgården 01.01.20</t>
  </si>
  <si>
    <t>Tilskudd familieweekend</t>
  </si>
  <si>
    <t>Honorar ledsagere - leir</t>
  </si>
  <si>
    <t>Støtte til voksengruppe</t>
  </si>
  <si>
    <t>Støtte til nyttårsbord voksengruppa</t>
  </si>
  <si>
    <t>Nyttårsbord Voksen</t>
  </si>
  <si>
    <t>Voksenweekend</t>
  </si>
  <si>
    <t>Sabeltanngym og CP-supergym</t>
  </si>
  <si>
    <t>honorar leir</t>
  </si>
  <si>
    <t>Foreningens bygninger vedrører Trondsletten og Golia. Bygningene hadde en verdi på kr. 2 250 000 pr 31.12.2020.</t>
  </si>
  <si>
    <t>De er ikke endret eller avskrevet i regnskapet for 2020</t>
  </si>
  <si>
    <t>Noter for regnskapet til CP-foreningen avdeling Trøndelag 2020</t>
  </si>
  <si>
    <t>Budsjett 2021</t>
  </si>
  <si>
    <t>Støtte til div aktiviteter</t>
  </si>
  <si>
    <t>Støtte til ungdomsweekend</t>
  </si>
  <si>
    <t>Støtte til Voksenweekend</t>
  </si>
  <si>
    <t>Støtte til Familieweekend</t>
  </si>
  <si>
    <t>Støtte til seniortreff</t>
  </si>
  <si>
    <t>Støtte til reise til Solgården</t>
  </si>
  <si>
    <t>Støtte til Golia - hytta vår</t>
  </si>
  <si>
    <t>Andre midler</t>
  </si>
  <si>
    <t>Barnetreff</t>
  </si>
  <si>
    <t>Klatrepark</t>
  </si>
  <si>
    <t>Andre møter</t>
  </si>
  <si>
    <t>Medlemsgrupper, aktiviteter og ulike arrangement</t>
  </si>
  <si>
    <t>Sabeltann og CP-supergym</t>
  </si>
  <si>
    <t>Tilskudd arrangementer (Voksenweekend)</t>
  </si>
  <si>
    <t>Ungdomsgruppa</t>
  </si>
  <si>
    <t>voksengruppe</t>
  </si>
  <si>
    <t>Resultat 2021</t>
  </si>
  <si>
    <t>Kassebeholdning pr. 01.01.202x</t>
  </si>
  <si>
    <t>Kassebeholdning pr. 31.12.202x</t>
  </si>
  <si>
    <t>Budsjettforslag 2022</t>
  </si>
  <si>
    <t>Avslutning Trondsletten</t>
  </si>
  <si>
    <t>Lett grad CP-treff</t>
  </si>
  <si>
    <t>Lett grad CP</t>
  </si>
  <si>
    <t>Resultat 2022</t>
  </si>
  <si>
    <t>Endring i kreditor/debito</t>
  </si>
  <si>
    <t>Egenkapital pr. 01.01.22</t>
  </si>
  <si>
    <t>Egenkapital pr. 01.01.22 drift</t>
  </si>
  <si>
    <t>Egenkapital pr. 01.01.22 Golia</t>
  </si>
  <si>
    <t>Egenkapital pr. 01.01.22 Leir</t>
  </si>
  <si>
    <t>Egenkapital fast eiendom 01.01.22</t>
  </si>
  <si>
    <t>Bank pr. 01.01.2022</t>
  </si>
  <si>
    <t>Bank pr. 31.12.2022</t>
  </si>
  <si>
    <t>SUM BEHOLDNING pr. 31.12.2022</t>
  </si>
  <si>
    <t>4/1</t>
  </si>
  <si>
    <t>Gjensidige Forsikring ASA</t>
  </si>
  <si>
    <t>6/1</t>
  </si>
  <si>
    <t>7/1</t>
  </si>
  <si>
    <t>Norsk Tipping AS</t>
  </si>
  <si>
    <t>10/1</t>
  </si>
  <si>
    <t>Hanne Flatås</t>
  </si>
  <si>
    <t>12/1</t>
  </si>
  <si>
    <t>Estefania Raad Hunnestad</t>
  </si>
  <si>
    <t>25/1</t>
  </si>
  <si>
    <t>Nasjonalforeningen for folkehelse - Tubfrim</t>
  </si>
  <si>
    <t>13/1</t>
  </si>
  <si>
    <t>Cerebral Parese-Foreningen</t>
  </si>
  <si>
    <t>31/1</t>
  </si>
  <si>
    <t>Gebyr</t>
  </si>
  <si>
    <t>2/2</t>
  </si>
  <si>
    <t>Deltager AS</t>
  </si>
  <si>
    <t>8/2</t>
  </si>
  <si>
    <t>Kennet Kipland</t>
  </si>
  <si>
    <t>9/2</t>
  </si>
  <si>
    <t>14/2</t>
  </si>
  <si>
    <t>Lise Løkkeberg</t>
  </si>
  <si>
    <t>16/2</t>
  </si>
  <si>
    <t>23/2</t>
  </si>
  <si>
    <t>Oda Radmann Larsen</t>
  </si>
  <si>
    <t>28/2</t>
  </si>
  <si>
    <t>2/3</t>
  </si>
  <si>
    <t>9/3</t>
  </si>
  <si>
    <t>14/3</t>
  </si>
  <si>
    <t>Scandic Hell</t>
  </si>
  <si>
    <t>16/3</t>
  </si>
  <si>
    <t>Ungdomstreff - overføring</t>
  </si>
  <si>
    <t>23/3</t>
  </si>
  <si>
    <t>BDO</t>
  </si>
  <si>
    <t>25/3</t>
  </si>
  <si>
    <t>28/3</t>
  </si>
  <si>
    <t>Vipps</t>
  </si>
  <si>
    <t>30/3</t>
  </si>
  <si>
    <t>Kristin Slaattelid</t>
  </si>
  <si>
    <t>31/3</t>
  </si>
  <si>
    <t>1/4</t>
  </si>
  <si>
    <t>Lennart Røsten</t>
  </si>
  <si>
    <t>4/4</t>
  </si>
  <si>
    <t>Nyttårsfest - overføring</t>
  </si>
  <si>
    <t>11/4</t>
  </si>
  <si>
    <t>Joachim Lindgren</t>
  </si>
  <si>
    <t>Vi Invalide</t>
  </si>
  <si>
    <t>Tor Olav Langjord</t>
  </si>
  <si>
    <t>Roar Spjøtvold</t>
  </si>
  <si>
    <t>Marit Meland</t>
  </si>
  <si>
    <t>Elisabeth A Kirknes</t>
  </si>
  <si>
    <t>11/5</t>
  </si>
  <si>
    <t>Robert Johnsen</t>
  </si>
  <si>
    <t>Tonje R Ovesen</t>
  </si>
  <si>
    <t>Hege Hoem Spjøtvold</t>
  </si>
  <si>
    <t>12/4</t>
  </si>
  <si>
    <t>13/4</t>
  </si>
  <si>
    <t>20/4</t>
  </si>
  <si>
    <t>27/4</t>
  </si>
  <si>
    <t>Bowling 1 &amp; Gokart AS</t>
  </si>
  <si>
    <t>29/4</t>
  </si>
  <si>
    <t>4/5</t>
  </si>
  <si>
    <t>Eva Ingunn Buseth</t>
  </si>
  <si>
    <t>5/5</t>
  </si>
  <si>
    <t>6/5</t>
  </si>
  <si>
    <t>18/5</t>
  </si>
  <si>
    <t>19/5</t>
  </si>
  <si>
    <t>25/5</t>
  </si>
  <si>
    <t>31/5</t>
  </si>
  <si>
    <t>1/6</t>
  </si>
  <si>
    <t>2/6</t>
  </si>
  <si>
    <t>Gjensidigestiftelsen</t>
  </si>
  <si>
    <t>3/6</t>
  </si>
  <si>
    <t>7/6</t>
  </si>
  <si>
    <t>Stiftelsen DAM</t>
  </si>
  <si>
    <t>8/6</t>
  </si>
  <si>
    <t>10/6</t>
  </si>
  <si>
    <t>Scandic Lerkendal</t>
  </si>
  <si>
    <t>13/6</t>
  </si>
  <si>
    <t>Ungdomsweekend - overføring</t>
  </si>
  <si>
    <t>14/6</t>
  </si>
  <si>
    <t>St. Olavs Hospital HF</t>
  </si>
  <si>
    <t>15/6</t>
  </si>
  <si>
    <t>20/6</t>
  </si>
  <si>
    <t>Berit Tokle</t>
  </si>
  <si>
    <t>22/6</t>
  </si>
  <si>
    <t>23/6</t>
  </si>
  <si>
    <t>24/6</t>
  </si>
  <si>
    <t>Høyt og Lavt Trondheim AS</t>
  </si>
  <si>
    <t>29/6</t>
  </si>
  <si>
    <t>30/6</t>
  </si>
  <si>
    <t>SpareBank 1 - Samfunnsutbytte</t>
  </si>
  <si>
    <t>6/7</t>
  </si>
  <si>
    <t>11/7</t>
  </si>
  <si>
    <t>13/7</t>
  </si>
  <si>
    <t>29/7</t>
  </si>
  <si>
    <t>101-31</t>
  </si>
  <si>
    <t>23/8</t>
  </si>
  <si>
    <t>Avslutning Trondsletten - overføring</t>
  </si>
  <si>
    <t>30/8</t>
  </si>
  <si>
    <t>Helle Hoem Spjøtvold</t>
  </si>
  <si>
    <t>Lasse Løkkeberg Johansen</t>
  </si>
  <si>
    <t>Maiken Kvåle</t>
  </si>
  <si>
    <t>Hallspesialisten</t>
  </si>
  <si>
    <t>Støtte Solgården</t>
  </si>
  <si>
    <t>31/8</t>
  </si>
  <si>
    <t>6/9</t>
  </si>
  <si>
    <t>8/9</t>
  </si>
  <si>
    <t>9/9</t>
  </si>
  <si>
    <t>12/9</t>
  </si>
  <si>
    <t>16/9</t>
  </si>
  <si>
    <t>19/9</t>
  </si>
  <si>
    <t>27/9</t>
  </si>
  <si>
    <t>28/9</t>
  </si>
  <si>
    <t>29/9</t>
  </si>
  <si>
    <t>30/9</t>
  </si>
  <si>
    <t>Avslutning Trondsletten - tilbakeføring</t>
  </si>
  <si>
    <t>Prima Arena AS</t>
  </si>
  <si>
    <t>Quality Care AS</t>
  </si>
  <si>
    <t>Røros Hotell</t>
  </si>
  <si>
    <t>Egenandeler seniortreff</t>
  </si>
  <si>
    <t>Crosten Projects AS</t>
  </si>
  <si>
    <t>Fam Wiggen - Solgården</t>
  </si>
  <si>
    <t>Hepro AS</t>
  </si>
  <si>
    <t>4/10</t>
  </si>
  <si>
    <t>5/10</t>
  </si>
  <si>
    <t>7/10</t>
  </si>
  <si>
    <t>31/10</t>
  </si>
  <si>
    <t>Stiftelsen DAM - tilbakeføring ubrukte midler</t>
  </si>
  <si>
    <t>4/11</t>
  </si>
  <si>
    <t>16/11</t>
  </si>
  <si>
    <t>22/11</t>
  </si>
  <si>
    <t>Minja Dzaferovic</t>
  </si>
  <si>
    <t>23/11</t>
  </si>
  <si>
    <t>29/11</t>
  </si>
  <si>
    <t>30/11</t>
  </si>
  <si>
    <t>1/12</t>
  </si>
  <si>
    <t>2/12</t>
  </si>
  <si>
    <t>5/12</t>
  </si>
  <si>
    <t>Ismail Essa Hamud</t>
  </si>
  <si>
    <t>7/12</t>
  </si>
  <si>
    <t>Ungdomstreff - tilbakeføring</t>
  </si>
  <si>
    <t>8/12</t>
  </si>
  <si>
    <t>Sport 1 Melhus</t>
  </si>
  <si>
    <t>13/12</t>
  </si>
  <si>
    <t>20/12</t>
  </si>
  <si>
    <t>22/12</t>
  </si>
  <si>
    <t>Kristin Nerdal</t>
  </si>
  <si>
    <t>23/12</t>
  </si>
  <si>
    <t>27/12</t>
  </si>
  <si>
    <t>28/12</t>
  </si>
  <si>
    <t>Sykehusklovnene</t>
  </si>
  <si>
    <t>30/12</t>
  </si>
  <si>
    <t>Ann Kristin Nordheim</t>
  </si>
  <si>
    <t xml:space="preserve">Brukte midler Solgården </t>
  </si>
  <si>
    <t>Trondheim, xx.0x.23</t>
  </si>
  <si>
    <t>Trondsletten</t>
  </si>
  <si>
    <t>Stiftelsen Damm</t>
  </si>
  <si>
    <t>Hepro</t>
  </si>
  <si>
    <t xml:space="preserve">Egenkapital </t>
  </si>
  <si>
    <t>Nyttårsbord</t>
  </si>
  <si>
    <t>Budsjettforslag 2023</t>
  </si>
  <si>
    <t>lett grad CP</t>
  </si>
</sst>
</file>

<file path=xl/styles.xml><?xml version="1.0" encoding="utf-8"?>
<styleSheet xmlns="http://schemas.openxmlformats.org/spreadsheetml/2006/main">
  <numFmts count="43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0.00_ ;[Red]\-0.00\ "/>
    <numFmt numFmtId="182" formatCode="&quot;kr&quot;\ #,##0.00"/>
    <numFmt numFmtId="183" formatCode="#,##0.00_ ;[Red]\-#,##0.00\ "/>
    <numFmt numFmtId="184" formatCode="0.000"/>
    <numFmt numFmtId="185" formatCode="#,##0.000;[Red]\-#,##0.000"/>
    <numFmt numFmtId="186" formatCode="#,##0.0;[Red]\-#,##0.0"/>
    <numFmt numFmtId="187" formatCode="0.000_ ;[Red]\-0.000\ "/>
    <numFmt numFmtId="188" formatCode="0.0_ ;[Red]\-0.0\ "/>
    <numFmt numFmtId="189" formatCode="0_ ;[Red]\-0\ "/>
    <numFmt numFmtId="190" formatCode="d/m/"/>
    <numFmt numFmtId="191" formatCode="#,##0.000"/>
    <numFmt numFmtId="192" formatCode="#,##0.0"/>
    <numFmt numFmtId="193" formatCode="#,##0.0000"/>
    <numFmt numFmtId="194" formatCode="#,##0.00000"/>
    <numFmt numFmtId="195" formatCode="&quot;Ja&quot;;&quot;Ja&quot;;&quot;Nei&quot;"/>
    <numFmt numFmtId="196" formatCode="&quot;Sann&quot;;&quot;Sann&quot;;&quot;Usann&quot;"/>
    <numFmt numFmtId="197" formatCode="&quot;På&quot;;&quot;På&quot;;&quot;Av&quot;"/>
    <numFmt numFmtId="198" formatCode="#,##0.00_ ;\-#,##0.00\ 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MS Sans Serif"/>
      <family val="2"/>
    </font>
    <font>
      <b/>
      <sz val="12"/>
      <name val="MS Sans Serif"/>
      <family val="2"/>
    </font>
    <font>
      <u val="single"/>
      <sz val="10"/>
      <name val="MS Sans Serif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MS Sans Serif"/>
      <family val="2"/>
    </font>
    <font>
      <i/>
      <sz val="8"/>
      <name val="MS Sans Serif"/>
      <family val="2"/>
    </font>
    <font>
      <b/>
      <sz val="18"/>
      <name val="MS Sans Serif"/>
      <family val="2"/>
    </font>
    <font>
      <b/>
      <sz val="13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MS Sans Serif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0" borderId="2" applyNumberFormat="0" applyFill="0" applyAlignment="0" applyProtection="0"/>
    <xf numFmtId="40" fontId="0" fillId="0" borderId="0" applyFont="0" applyFill="0" applyBorder="0" applyAlignment="0" applyProtection="0"/>
    <xf numFmtId="0" fontId="46" fillId="24" borderId="3" applyNumberFormat="0" applyAlignment="0" applyProtection="0"/>
    <xf numFmtId="0" fontId="0" fillId="25" borderId="4" applyNumberFormat="0" applyFont="0" applyAlignment="0" applyProtection="0"/>
    <xf numFmtId="0" fontId="47" fillId="26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38" fontId="0" fillId="0" borderId="0" applyFont="0" applyFill="0" applyBorder="0" applyAlignment="0" applyProtection="0"/>
    <xf numFmtId="0" fontId="53" fillId="20" borderId="9" applyNumberFormat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83" fontId="1" fillId="0" borderId="10" xfId="0" applyNumberFormat="1" applyFont="1" applyFill="1" applyBorder="1" applyAlignment="1">
      <alignment horizontal="center"/>
    </xf>
    <xf numFmtId="183" fontId="0" fillId="0" borderId="0" xfId="0" applyNumberFormat="1" applyAlignment="1">
      <alignment horizontal="right"/>
    </xf>
    <xf numFmtId="183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0" fontId="3" fillId="0" borderId="0" xfId="41" applyFont="1" applyAlignment="1">
      <alignment horizontal="right"/>
    </xf>
    <xf numFmtId="40" fontId="0" fillId="0" borderId="0" xfId="41" applyFont="1" applyAlignment="1">
      <alignment horizontal="right"/>
    </xf>
    <xf numFmtId="0" fontId="0" fillId="0" borderId="0" xfId="0" applyFont="1" applyAlignment="1">
      <alignment/>
    </xf>
    <xf numFmtId="40" fontId="0" fillId="0" borderId="0" xfId="41" applyFont="1" applyAlignment="1">
      <alignment/>
    </xf>
    <xf numFmtId="40" fontId="0" fillId="0" borderId="0" xfId="41" applyFont="1" applyAlignment="1">
      <alignment horizontal="center"/>
    </xf>
    <xf numFmtId="183" fontId="0" fillId="0" borderId="0" xfId="0" applyNumberForma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3" fillId="0" borderId="0" xfId="41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2" fillId="0" borderId="0" xfId="41" applyNumberFormat="1" applyFont="1" applyAlignment="1">
      <alignment horizontal="right" vertical="center"/>
    </xf>
    <xf numFmtId="4" fontId="0" fillId="0" borderId="0" xfId="41" applyNumberFormat="1" applyFont="1" applyBorder="1" applyAlignment="1">
      <alignment horizontal="right"/>
    </xf>
    <xf numFmtId="4" fontId="0" fillId="0" borderId="0" xfId="41" applyNumberFormat="1" applyFont="1" applyBorder="1" applyAlignment="1">
      <alignment/>
    </xf>
    <xf numFmtId="4" fontId="0" fillId="0" borderId="11" xfId="0" applyNumberFormat="1" applyFont="1" applyBorder="1" applyAlignment="1">
      <alignment horizontal="right"/>
    </xf>
    <xf numFmtId="4" fontId="0" fillId="0" borderId="11" xfId="41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1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12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0" xfId="0" applyNumberFormat="1" applyFill="1" applyBorder="1" applyAlignment="1">
      <alignment/>
    </xf>
    <xf numFmtId="4" fontId="11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9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83" fontId="0" fillId="0" borderId="0" xfId="0" applyNumberFormat="1" applyBorder="1" applyAlignment="1">
      <alignment horizontal="right"/>
    </xf>
    <xf numFmtId="183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4" fontId="0" fillId="0" borderId="11" xfId="0" applyNumberFormat="1" applyFont="1" applyBorder="1" applyAlignment="1">
      <alignment/>
    </xf>
    <xf numFmtId="183" fontId="0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183" fontId="0" fillId="0" borderId="12" xfId="0" applyNumberForma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41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4" xfId="0" applyBorder="1" applyAlignment="1">
      <alignment/>
    </xf>
    <xf numFmtId="0" fontId="19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4" fontId="0" fillId="0" borderId="11" xfId="0" applyNumberFormat="1" applyFont="1" applyBorder="1" applyAlignment="1">
      <alignment/>
    </xf>
    <xf numFmtId="4" fontId="1" fillId="0" borderId="0" xfId="41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1" fontId="1" fillId="0" borderId="12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4" fontId="0" fillId="0" borderId="0" xfId="41" applyNumberFormat="1" applyFont="1" applyAlignment="1">
      <alignment/>
    </xf>
    <xf numFmtId="4" fontId="0" fillId="0" borderId="0" xfId="41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183" fontId="1" fillId="0" borderId="11" xfId="0" applyNumberFormat="1" applyFont="1" applyBorder="1" applyAlignment="1">
      <alignment/>
    </xf>
    <xf numFmtId="18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183" fontId="6" fillId="0" borderId="0" xfId="0" applyNumberFormat="1" applyFont="1" applyAlignment="1">
      <alignment/>
    </xf>
    <xf numFmtId="183" fontId="6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19" fillId="0" borderId="0" xfId="0" applyFont="1" applyBorder="1" applyAlignment="1">
      <alignment/>
    </xf>
    <xf numFmtId="183" fontId="0" fillId="0" borderId="18" xfId="0" applyNumberForma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0" fillId="0" borderId="21" xfId="0" applyBorder="1" applyAlignment="1">
      <alignment/>
    </xf>
    <xf numFmtId="18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8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" fontId="0" fillId="0" borderId="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4" fontId="1" fillId="0" borderId="0" xfId="0" applyNumberFormat="1" applyFont="1" applyAlignment="1">
      <alignment horizontal="right"/>
    </xf>
    <xf numFmtId="4" fontId="12" fillId="0" borderId="0" xfId="0" applyNumberFormat="1" applyFont="1" applyAlignment="1">
      <alignment/>
    </xf>
    <xf numFmtId="183" fontId="0" fillId="0" borderId="0" xfId="0" applyNumberFormat="1" applyFont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83" fontId="1" fillId="0" borderId="16" xfId="0" applyNumberFormat="1" applyFont="1" applyFill="1" applyBorder="1" applyAlignment="1">
      <alignment horizontal="center"/>
    </xf>
    <xf numFmtId="4" fontId="55" fillId="0" borderId="0" xfId="0" applyNumberFormat="1" applyFont="1" applyBorder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2" xfId="0" applyNumberFormat="1" applyFont="1" applyFill="1" applyBorder="1" applyAlignment="1">
      <alignment/>
    </xf>
    <xf numFmtId="1" fontId="0" fillId="0" borderId="12" xfId="0" applyNumberFormat="1" applyBorder="1" applyAlignment="1">
      <alignment horizontal="center"/>
    </xf>
    <xf numFmtId="183" fontId="0" fillId="0" borderId="12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23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Fill="1" applyBorder="1" applyAlignment="1">
      <alignment/>
    </xf>
    <xf numFmtId="4" fontId="55" fillId="0" borderId="18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0" fontId="1" fillId="0" borderId="19" xfId="0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" fontId="0" fillId="0" borderId="12" xfId="0" applyNumberFormat="1" applyFont="1" applyBorder="1" applyAlignment="1">
      <alignment horizontal="center"/>
    </xf>
    <xf numFmtId="16" fontId="0" fillId="0" borderId="0" xfId="0" applyNumberFormat="1" applyFont="1" applyFill="1" applyBorder="1" applyAlignment="1">
      <alignment/>
    </xf>
    <xf numFmtId="4" fontId="55" fillId="0" borderId="0" xfId="0" applyNumberFormat="1" applyFont="1" applyFill="1" applyBorder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AD136"/>
  <sheetViews>
    <sheetView tabSelected="1" view="pageLayout" zoomScaleSheetLayoutView="85" workbookViewId="0" topLeftCell="A1">
      <selection activeCell="F102" sqref="F102"/>
    </sheetView>
  </sheetViews>
  <sheetFormatPr defaultColWidth="11.421875" defaultRowHeight="12.75"/>
  <cols>
    <col min="1" max="1" width="10.421875" style="39" customWidth="1"/>
    <col min="2" max="2" width="7.7109375" style="38" customWidth="1"/>
    <col min="3" max="3" width="40.57421875" style="18" customWidth="1"/>
    <col min="4" max="4" width="15.421875" style="25" customWidth="1"/>
    <col min="5" max="5" width="14.28125" style="25" customWidth="1"/>
    <col min="6" max="17" width="17.28125" style="25" customWidth="1"/>
    <col min="18" max="18" width="15.421875" style="25" customWidth="1"/>
    <col min="19" max="19" width="17.28125" style="25" customWidth="1"/>
    <col min="20" max="20" width="15.421875" style="25" customWidth="1"/>
    <col min="21" max="21" width="17.28125" style="25" customWidth="1"/>
    <col min="22" max="22" width="15.421875" style="25" customWidth="1"/>
    <col min="23" max="23" width="17.28125" style="25" customWidth="1"/>
    <col min="24" max="24" width="14.28125" style="25" customWidth="1"/>
    <col min="25" max="25" width="16.28125" style="25" customWidth="1"/>
    <col min="26" max="26" width="19.28125" style="25" customWidth="1"/>
    <col min="27" max="27" width="19.7109375" style="25" customWidth="1"/>
    <col min="28" max="28" width="17.421875" style="27" customWidth="1"/>
    <col min="29" max="29" width="16.28125" style="27" customWidth="1"/>
    <col min="30" max="30" width="17.421875" style="19" customWidth="1"/>
    <col min="31" max="31" width="14.28125" style="18" customWidth="1"/>
    <col min="32" max="16384" width="11.421875" style="18" customWidth="1"/>
  </cols>
  <sheetData>
    <row r="1" spans="1:30" s="15" customFormat="1" ht="12">
      <c r="A1" s="14" t="s">
        <v>21</v>
      </c>
      <c r="B1" s="40" t="s">
        <v>10</v>
      </c>
      <c r="C1" s="15" t="s">
        <v>11</v>
      </c>
      <c r="D1" s="22" t="s">
        <v>637</v>
      </c>
      <c r="E1" s="23"/>
      <c r="F1" s="23" t="s">
        <v>808</v>
      </c>
      <c r="G1" s="23" t="s">
        <v>633</v>
      </c>
      <c r="H1" s="23" t="s">
        <v>630</v>
      </c>
      <c r="I1" s="23" t="s">
        <v>613</v>
      </c>
      <c r="J1" s="23" t="s">
        <v>598</v>
      </c>
      <c r="K1" s="23" t="s">
        <v>599</v>
      </c>
      <c r="L1" s="23" t="s">
        <v>593</v>
      </c>
      <c r="M1" s="23" t="s">
        <v>596</v>
      </c>
      <c r="N1" s="23" t="s">
        <v>585</v>
      </c>
      <c r="O1" s="23" t="s">
        <v>583</v>
      </c>
      <c r="P1" s="23" t="s">
        <v>578</v>
      </c>
      <c r="Q1" s="23" t="s">
        <v>582</v>
      </c>
      <c r="R1" s="22" t="s">
        <v>571</v>
      </c>
      <c r="S1" s="23" t="s">
        <v>570</v>
      </c>
      <c r="T1" s="22" t="s">
        <v>560</v>
      </c>
      <c r="U1" s="23" t="s">
        <v>551</v>
      </c>
      <c r="V1" s="22" t="s">
        <v>538</v>
      </c>
      <c r="W1" s="23" t="s">
        <v>536</v>
      </c>
      <c r="X1" s="23" t="s">
        <v>534</v>
      </c>
      <c r="Y1" s="23" t="s">
        <v>530</v>
      </c>
      <c r="Z1" s="23" t="s">
        <v>526</v>
      </c>
      <c r="AA1" s="24" t="s">
        <v>520</v>
      </c>
      <c r="AB1" s="24" t="s">
        <v>489</v>
      </c>
      <c r="AC1" s="24" t="s">
        <v>492</v>
      </c>
      <c r="AD1" s="16" t="s">
        <v>472</v>
      </c>
    </row>
    <row r="2" spans="3:30" ht="24" customHeight="1">
      <c r="C2" s="15" t="s">
        <v>39</v>
      </c>
      <c r="AA2" s="26"/>
      <c r="AB2" s="26"/>
      <c r="AC2" s="26"/>
      <c r="AD2" s="20"/>
    </row>
    <row r="3" spans="1:30" ht="12.75" customHeight="1">
      <c r="A3" s="39">
        <v>10</v>
      </c>
      <c r="C3" s="7" t="s">
        <v>38</v>
      </c>
      <c r="AA3" s="27"/>
      <c r="AD3" s="17"/>
    </row>
    <row r="4" spans="2:30" ht="12" customHeight="1">
      <c r="B4" s="58">
        <v>101</v>
      </c>
      <c r="C4" s="18" t="s">
        <v>418</v>
      </c>
      <c r="D4" s="25">
        <f>DSUM(KASSEBOK!$A$1:$E$1334,5,Kontokoder!$A$1:$A$2)</f>
        <v>-42020</v>
      </c>
      <c r="F4" s="25">
        <v>40000</v>
      </c>
      <c r="G4" s="25">
        <v>34000</v>
      </c>
      <c r="H4" s="25">
        <v>-33870.4</v>
      </c>
      <c r="I4" s="25">
        <v>34000</v>
      </c>
      <c r="J4" s="25">
        <v>-34640</v>
      </c>
      <c r="K4" s="25">
        <v>35000</v>
      </c>
      <c r="L4" s="25">
        <v>-36014.4</v>
      </c>
      <c r="M4" s="25">
        <v>40000</v>
      </c>
      <c r="N4" s="25">
        <v>-38520</v>
      </c>
      <c r="O4" s="25">
        <v>40000</v>
      </c>
      <c r="P4" s="25">
        <v>-36504</v>
      </c>
      <c r="Q4" s="25">
        <v>40000</v>
      </c>
      <c r="R4" s="25">
        <v>-37554</v>
      </c>
      <c r="S4" s="25">
        <v>40000</v>
      </c>
      <c r="T4" s="25">
        <v>-37375</v>
      </c>
      <c r="U4" s="25">
        <v>40000</v>
      </c>
      <c r="V4" s="25">
        <v>-39330</v>
      </c>
      <c r="W4" s="25">
        <v>40800</v>
      </c>
      <c r="X4" s="25">
        <v>-40830</v>
      </c>
      <c r="Y4" s="25">
        <v>40800</v>
      </c>
      <c r="Z4" s="25">
        <v>-41110</v>
      </c>
      <c r="AA4" s="28">
        <v>35000</v>
      </c>
      <c r="AB4" s="28">
        <v>35000</v>
      </c>
      <c r="AC4" s="28">
        <v>32830</v>
      </c>
      <c r="AD4" s="17">
        <v>33400</v>
      </c>
    </row>
    <row r="5" spans="2:30" ht="12" customHeight="1">
      <c r="B5" s="58" t="s">
        <v>49</v>
      </c>
      <c r="C5" s="82" t="s">
        <v>574</v>
      </c>
      <c r="D5" s="25">
        <f>DSUM(KASSEBOK!$A$1:$E$1334,5,Kontokoder!$A$3:$A$4)</f>
        <v>-25000</v>
      </c>
      <c r="F5" s="25">
        <v>25000</v>
      </c>
      <c r="G5" s="25">
        <v>25000</v>
      </c>
      <c r="H5" s="25">
        <v>-25000</v>
      </c>
      <c r="I5" s="25">
        <v>30000</v>
      </c>
      <c r="J5" s="25">
        <v>-15000</v>
      </c>
      <c r="K5" s="25">
        <v>30000</v>
      </c>
      <c r="L5" s="25">
        <v>-30000</v>
      </c>
      <c r="M5" s="25">
        <v>30000</v>
      </c>
      <c r="N5" s="25">
        <v>-30000</v>
      </c>
      <c r="O5" s="25">
        <v>25000</v>
      </c>
      <c r="P5" s="25">
        <v>-25000</v>
      </c>
      <c r="Q5" s="25">
        <v>15000</v>
      </c>
      <c r="R5" s="25">
        <v>-15000</v>
      </c>
      <c r="S5" s="25">
        <v>30000</v>
      </c>
      <c r="T5" s="25">
        <v>-30000</v>
      </c>
      <c r="U5" s="25">
        <v>30000</v>
      </c>
      <c r="V5" s="25">
        <v>-30000</v>
      </c>
      <c r="W5" s="25">
        <v>26000</v>
      </c>
      <c r="X5" s="25">
        <v>-13500</v>
      </c>
      <c r="Y5" s="25">
        <v>26000</v>
      </c>
      <c r="Z5" s="25">
        <v>-26000</v>
      </c>
      <c r="AA5" s="28">
        <v>30000</v>
      </c>
      <c r="AB5" s="28">
        <v>30000</v>
      </c>
      <c r="AC5" s="28">
        <v>25000</v>
      </c>
      <c r="AD5" s="17">
        <v>23000</v>
      </c>
    </row>
    <row r="6" spans="2:30" ht="12" customHeight="1">
      <c r="B6" s="58" t="s">
        <v>50</v>
      </c>
      <c r="C6" s="82"/>
      <c r="D6" s="25">
        <f>DSUM(KASSEBOK!$A$1:$E$1334,5,Kontokoder!$A$5:$A$6)</f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5000</v>
      </c>
      <c r="T6" s="25">
        <v>0</v>
      </c>
      <c r="U6" s="25">
        <v>5000</v>
      </c>
      <c r="V6" s="25">
        <v>-10000</v>
      </c>
      <c r="W6" s="25">
        <v>5000</v>
      </c>
      <c r="X6" s="25">
        <v>-5000</v>
      </c>
      <c r="Y6" s="25">
        <v>5000</v>
      </c>
      <c r="Z6" s="25">
        <v>-5000</v>
      </c>
      <c r="AA6" s="28">
        <v>10000</v>
      </c>
      <c r="AB6" s="28">
        <v>0</v>
      </c>
      <c r="AC6" s="28">
        <v>10000</v>
      </c>
      <c r="AD6" s="17">
        <v>0</v>
      </c>
    </row>
    <row r="7" spans="2:30" ht="12" customHeight="1">
      <c r="B7" s="83" t="s">
        <v>513</v>
      </c>
      <c r="C7" s="82" t="s">
        <v>603</v>
      </c>
      <c r="D7" s="25">
        <f>DSUM(KASSEBOK!$A$1:$E$1334,5,Kontokoder!$A$7:$A$8)</f>
        <v>0</v>
      </c>
      <c r="F7" s="25">
        <v>0</v>
      </c>
      <c r="G7" s="25">
        <v>24000</v>
      </c>
      <c r="H7" s="25">
        <v>0</v>
      </c>
      <c r="I7" s="25">
        <v>100000</v>
      </c>
      <c r="J7" s="25">
        <v>0</v>
      </c>
      <c r="K7" s="25">
        <v>50000</v>
      </c>
      <c r="L7" s="25">
        <v>-38000</v>
      </c>
      <c r="M7" s="25">
        <v>100000</v>
      </c>
      <c r="N7" s="25">
        <v>-44000</v>
      </c>
      <c r="O7" s="25">
        <v>150000</v>
      </c>
      <c r="P7" s="25">
        <v>-100408</v>
      </c>
      <c r="Q7" s="25">
        <v>183600</v>
      </c>
      <c r="R7" s="25">
        <v>-108480</v>
      </c>
      <c r="S7" s="25">
        <v>183600</v>
      </c>
      <c r="T7" s="25">
        <v>-161700</v>
      </c>
      <c r="U7" s="25">
        <v>183600</v>
      </c>
      <c r="V7" s="25">
        <v>-82620</v>
      </c>
      <c r="W7" s="25">
        <v>210000</v>
      </c>
      <c r="X7" s="25">
        <v>-200860</v>
      </c>
      <c r="Y7" s="25">
        <v>210000</v>
      </c>
      <c r="Z7" s="25">
        <v>-209990</v>
      </c>
      <c r="AA7" s="28">
        <v>165000</v>
      </c>
      <c r="AB7" s="28">
        <v>0</v>
      </c>
      <c r="AC7" s="28">
        <v>164340</v>
      </c>
      <c r="AD7" s="17">
        <v>0</v>
      </c>
    </row>
    <row r="8" spans="2:30" ht="12" customHeight="1">
      <c r="B8" s="83" t="s">
        <v>514</v>
      </c>
      <c r="C8" s="82" t="s">
        <v>515</v>
      </c>
      <c r="D8" s="25">
        <f>DSUM(KASSEBOK!$A$1:$E$1334,5,Kontokoder!$K$1:$K$2)</f>
        <v>0</v>
      </c>
      <c r="F8" s="25">
        <v>0</v>
      </c>
      <c r="G8" s="25">
        <v>40000</v>
      </c>
      <c r="H8" s="25">
        <v>-100000</v>
      </c>
      <c r="I8" s="25">
        <v>40000</v>
      </c>
      <c r="J8" s="25">
        <v>-35000</v>
      </c>
      <c r="K8" s="25">
        <v>60000</v>
      </c>
      <c r="L8" s="25">
        <v>-50000</v>
      </c>
      <c r="M8" s="25">
        <v>110000</v>
      </c>
      <c r="N8" s="25">
        <v>-50000</v>
      </c>
      <c r="O8" s="25">
        <v>110000</v>
      </c>
      <c r="P8" s="25">
        <v>-107000</v>
      </c>
      <c r="Q8" s="25">
        <v>150000</v>
      </c>
      <c r="R8" s="25">
        <v>-95000</v>
      </c>
      <c r="S8" s="25">
        <v>100000</v>
      </c>
      <c r="T8" s="25">
        <v>-110000</v>
      </c>
      <c r="U8" s="25">
        <v>70000</v>
      </c>
      <c r="V8" s="25">
        <v>-50000</v>
      </c>
      <c r="W8" s="25">
        <v>70000</v>
      </c>
      <c r="X8" s="25">
        <v>-63500</v>
      </c>
      <c r="Y8" s="25">
        <v>60000</v>
      </c>
      <c r="Z8" s="25">
        <v>-50000</v>
      </c>
      <c r="AA8" s="28">
        <v>50000</v>
      </c>
      <c r="AB8" s="28"/>
      <c r="AC8" s="28">
        <v>60000</v>
      </c>
      <c r="AD8" s="17"/>
    </row>
    <row r="9" spans="2:30" ht="12" customHeight="1">
      <c r="B9" s="58" t="s">
        <v>51</v>
      </c>
      <c r="C9" s="82"/>
      <c r="D9" s="25">
        <f>DSUM(KASSEBOK!$A$1:$E$1334,5,Kontokoder!$A$9:$A$10)</f>
        <v>-4805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-4065</v>
      </c>
      <c r="S9" s="25">
        <v>0</v>
      </c>
      <c r="T9" s="25">
        <v>0</v>
      </c>
      <c r="U9" s="25">
        <v>0</v>
      </c>
      <c r="V9" s="25">
        <v>0</v>
      </c>
      <c r="W9" s="25">
        <v>5000</v>
      </c>
      <c r="X9" s="25">
        <v>0</v>
      </c>
      <c r="Y9" s="25">
        <v>5000</v>
      </c>
      <c r="Z9" s="25">
        <v>-5595</v>
      </c>
      <c r="AA9" s="28">
        <v>4000</v>
      </c>
      <c r="AB9" s="28">
        <v>5000</v>
      </c>
      <c r="AC9" s="28">
        <v>3040</v>
      </c>
      <c r="AD9" s="17">
        <v>2750</v>
      </c>
    </row>
    <row r="10" spans="2:30" ht="12" customHeight="1">
      <c r="B10" s="83" t="s">
        <v>496</v>
      </c>
      <c r="C10" s="18" t="s">
        <v>394</v>
      </c>
      <c r="D10" s="25">
        <f>DSUM(KASSEBOK!$A$1:$E$1334,5,Kontokoder!$A$11:$A$12)</f>
        <v>-60000</v>
      </c>
      <c r="F10" s="25">
        <v>60000</v>
      </c>
      <c r="G10" s="25">
        <v>60000</v>
      </c>
      <c r="H10" s="25">
        <v>-60000</v>
      </c>
      <c r="I10" s="25">
        <v>55000</v>
      </c>
      <c r="J10" s="25">
        <v>-60000</v>
      </c>
      <c r="K10" s="25">
        <v>55000</v>
      </c>
      <c r="L10" s="25">
        <v>-55000</v>
      </c>
      <c r="M10" s="25">
        <v>60000</v>
      </c>
      <c r="N10" s="25">
        <v>-60000</v>
      </c>
      <c r="O10" s="25">
        <v>60000</v>
      </c>
      <c r="P10" s="25">
        <v>-60000</v>
      </c>
      <c r="Q10" s="25">
        <v>60000</v>
      </c>
      <c r="R10" s="25">
        <v>-60000</v>
      </c>
      <c r="S10" s="25">
        <v>0</v>
      </c>
      <c r="T10" s="25">
        <v>0</v>
      </c>
      <c r="U10" s="25">
        <v>45000</v>
      </c>
      <c r="V10" s="25">
        <v>-45000</v>
      </c>
      <c r="W10" s="25">
        <v>60000</v>
      </c>
      <c r="X10" s="25">
        <v>-60000</v>
      </c>
      <c r="Y10" s="25">
        <v>50000</v>
      </c>
      <c r="Z10" s="25">
        <v>-50000</v>
      </c>
      <c r="AA10" s="28">
        <v>50000</v>
      </c>
      <c r="AB10" s="28">
        <v>50000</v>
      </c>
      <c r="AC10" s="28">
        <v>50000</v>
      </c>
      <c r="AD10" s="17">
        <v>42000</v>
      </c>
    </row>
    <row r="11" spans="2:30" ht="12" customHeight="1">
      <c r="B11" s="83" t="s">
        <v>562</v>
      </c>
      <c r="C11" s="82" t="s">
        <v>636</v>
      </c>
      <c r="D11" s="25">
        <f>DSUM(KASSEBOK!$A$1:$E$1334,5,Kontokoder!$M$1:$M$2)</f>
        <v>0</v>
      </c>
      <c r="F11" s="25">
        <v>40000</v>
      </c>
      <c r="G11" s="25">
        <v>40000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20000</v>
      </c>
      <c r="AA11" s="28"/>
      <c r="AB11" s="28"/>
      <c r="AC11" s="28"/>
      <c r="AD11" s="17"/>
    </row>
    <row r="12" spans="2:30" ht="12" customHeight="1">
      <c r="B12" s="83" t="s">
        <v>494</v>
      </c>
      <c r="C12" s="82" t="s">
        <v>495</v>
      </c>
      <c r="D12" s="25">
        <f>DSUM(KASSEBOK!$A$1:$E$1334,5,Kontokoder!$G$1:$G$2)</f>
        <v>-42722</v>
      </c>
      <c r="F12" s="25">
        <v>40000</v>
      </c>
      <c r="G12" s="25">
        <v>20000</v>
      </c>
      <c r="H12" s="25">
        <v>-25292</v>
      </c>
      <c r="I12" s="25">
        <v>20000</v>
      </c>
      <c r="J12" s="25">
        <v>-32490</v>
      </c>
      <c r="K12" s="25">
        <v>30000</v>
      </c>
      <c r="L12" s="25">
        <v>-32344</v>
      </c>
      <c r="M12" s="25">
        <v>30000</v>
      </c>
      <c r="N12" s="25">
        <v>-29970</v>
      </c>
      <c r="O12" s="25">
        <v>30000</v>
      </c>
      <c r="P12" s="25">
        <v>-33947</v>
      </c>
      <c r="Q12" s="25">
        <v>30000</v>
      </c>
      <c r="R12" s="25">
        <v>-32727</v>
      </c>
      <c r="S12" s="25">
        <v>30000</v>
      </c>
      <c r="T12" s="25">
        <v>-37532.91</v>
      </c>
      <c r="U12" s="25">
        <v>30000</v>
      </c>
      <c r="V12" s="25">
        <v>-37368</v>
      </c>
      <c r="W12" s="25">
        <v>25000</v>
      </c>
      <c r="X12" s="25">
        <v>-34131</v>
      </c>
      <c r="Y12" s="25">
        <v>20000</v>
      </c>
      <c r="Z12" s="25">
        <v>-26617</v>
      </c>
      <c r="AA12" s="28">
        <v>20000</v>
      </c>
      <c r="AB12" s="28"/>
      <c r="AC12" s="28">
        <v>22906</v>
      </c>
      <c r="AD12" s="17"/>
    </row>
    <row r="13" spans="2:30" ht="12" customHeight="1">
      <c r="B13" s="83" t="s">
        <v>498</v>
      </c>
      <c r="C13" s="82" t="s">
        <v>516</v>
      </c>
      <c r="D13" s="25">
        <f>DSUM(KASSEBOK!$A$1:$E$1334,5,Kontokoder!$A$13:$A$14)</f>
        <v>-20000</v>
      </c>
      <c r="F13" s="25">
        <v>20000</v>
      </c>
      <c r="G13" s="25">
        <v>20000</v>
      </c>
      <c r="H13" s="25">
        <v>-10000</v>
      </c>
      <c r="I13" s="25">
        <v>0</v>
      </c>
      <c r="J13" s="25">
        <v>-5000</v>
      </c>
      <c r="K13" s="25">
        <v>5000</v>
      </c>
      <c r="L13" s="25">
        <v>-5000</v>
      </c>
      <c r="M13" s="25">
        <v>10000</v>
      </c>
      <c r="N13" s="25">
        <v>0</v>
      </c>
      <c r="O13" s="25">
        <v>10000</v>
      </c>
      <c r="P13" s="25">
        <v>-10000</v>
      </c>
      <c r="Q13" s="25">
        <v>10000</v>
      </c>
      <c r="R13" s="25">
        <v>-10000</v>
      </c>
      <c r="S13" s="25">
        <v>20000</v>
      </c>
      <c r="T13" s="25">
        <v>-20000</v>
      </c>
      <c r="U13" s="25">
        <v>20000</v>
      </c>
      <c r="V13" s="25">
        <v>-25000</v>
      </c>
      <c r="W13" s="25">
        <v>20000</v>
      </c>
      <c r="X13" s="25">
        <v>-20000</v>
      </c>
      <c r="Y13" s="25">
        <v>20000</v>
      </c>
      <c r="Z13" s="25">
        <v>-25000</v>
      </c>
      <c r="AA13" s="28">
        <v>10000</v>
      </c>
      <c r="AB13" s="28">
        <v>20000</v>
      </c>
      <c r="AC13" s="28">
        <v>30000</v>
      </c>
      <c r="AD13" s="17">
        <v>508000</v>
      </c>
    </row>
    <row r="14" spans="2:30" ht="12" customHeight="1">
      <c r="B14" s="83" t="s">
        <v>499</v>
      </c>
      <c r="C14" s="82" t="s">
        <v>549</v>
      </c>
      <c r="D14" s="25">
        <f>DSUM(KASSEBOK!$A$1:$E$1334,5,Kontokoder!$H$1:$H$2)</f>
        <v>0</v>
      </c>
      <c r="F14" s="25">
        <v>0</v>
      </c>
      <c r="G14" s="25">
        <v>0</v>
      </c>
      <c r="H14" s="25">
        <v>0</v>
      </c>
      <c r="I14" s="25">
        <v>0</v>
      </c>
      <c r="J14" s="25">
        <v>-10000</v>
      </c>
      <c r="K14" s="25">
        <v>5000</v>
      </c>
      <c r="L14" s="25">
        <v>0</v>
      </c>
      <c r="M14" s="25">
        <v>5000</v>
      </c>
      <c r="N14" s="25">
        <v>-5000</v>
      </c>
      <c r="O14" s="25">
        <v>5000</v>
      </c>
      <c r="P14" s="25">
        <v>0</v>
      </c>
      <c r="Q14" s="25">
        <v>5000</v>
      </c>
      <c r="R14" s="25">
        <v>-5000</v>
      </c>
      <c r="S14" s="25">
        <v>8000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20000</v>
      </c>
      <c r="Z14" s="25">
        <v>-15000</v>
      </c>
      <c r="AA14" s="28">
        <v>30000</v>
      </c>
      <c r="AB14" s="28">
        <v>20000</v>
      </c>
      <c r="AC14" s="28">
        <v>9000</v>
      </c>
      <c r="AD14" s="17"/>
    </row>
    <row r="15" spans="2:30" ht="12" customHeight="1">
      <c r="B15" s="83" t="s">
        <v>500</v>
      </c>
      <c r="C15" s="82" t="s">
        <v>604</v>
      </c>
      <c r="D15" s="25">
        <f>DSUM(KASSEBOK!$A$1:$E$1334,5,Kontokoder!$I$1:$I$2)</f>
        <v>-20000</v>
      </c>
      <c r="F15" s="25">
        <v>20000</v>
      </c>
      <c r="G15" s="25">
        <v>10000</v>
      </c>
      <c r="H15" s="25">
        <v>0</v>
      </c>
      <c r="I15" s="25">
        <v>0</v>
      </c>
      <c r="J15" s="25">
        <v>-20000</v>
      </c>
      <c r="K15" s="25">
        <v>20000</v>
      </c>
      <c r="L15" s="25">
        <v>-15000</v>
      </c>
      <c r="M15" s="25">
        <v>0</v>
      </c>
      <c r="N15" s="25">
        <v>-20000</v>
      </c>
      <c r="O15" s="25">
        <v>20000</v>
      </c>
      <c r="P15" s="25">
        <v>-20000</v>
      </c>
      <c r="Q15" s="25">
        <v>20000</v>
      </c>
      <c r="R15" s="25">
        <v>-20000</v>
      </c>
      <c r="S15" s="25">
        <v>20000</v>
      </c>
      <c r="T15" s="25">
        <v>-10000</v>
      </c>
      <c r="U15" s="25">
        <v>20000</v>
      </c>
      <c r="V15" s="25">
        <v>-10000</v>
      </c>
      <c r="W15" s="25">
        <v>20000</v>
      </c>
      <c r="X15" s="25">
        <v>-20000</v>
      </c>
      <c r="Y15" s="25">
        <v>20000</v>
      </c>
      <c r="Z15" s="25">
        <v>-20000</v>
      </c>
      <c r="AA15" s="28">
        <v>20000</v>
      </c>
      <c r="AB15" s="28"/>
      <c r="AC15" s="28">
        <v>20000</v>
      </c>
      <c r="AD15" s="17"/>
    </row>
    <row r="16" spans="2:30" ht="12" customHeight="1">
      <c r="B16" s="83" t="s">
        <v>563</v>
      </c>
      <c r="C16" s="82" t="s">
        <v>554</v>
      </c>
      <c r="D16" s="25">
        <f>DSUM(KASSEBOK!$A$1:$E$1334,5,Kontokoder!$J$3:$J$4)</f>
        <v>-30000</v>
      </c>
      <c r="F16" s="25">
        <v>20000</v>
      </c>
      <c r="G16" s="25">
        <v>20000</v>
      </c>
      <c r="H16" s="25">
        <v>-20000</v>
      </c>
      <c r="I16" s="25">
        <v>0</v>
      </c>
      <c r="J16" s="25">
        <v>-20000</v>
      </c>
      <c r="K16" s="25">
        <v>20000</v>
      </c>
      <c r="L16" s="25">
        <v>-20000</v>
      </c>
      <c r="M16" s="25">
        <v>20000</v>
      </c>
      <c r="N16" s="25">
        <v>-20000</v>
      </c>
      <c r="O16" s="25">
        <v>20000</v>
      </c>
      <c r="P16" s="25">
        <v>-51500</v>
      </c>
      <c r="Q16" s="25">
        <v>20000</v>
      </c>
      <c r="R16" s="25">
        <v>-20000</v>
      </c>
      <c r="S16" s="25">
        <v>20000</v>
      </c>
      <c r="T16" s="25">
        <v>-20000</v>
      </c>
      <c r="U16" s="25">
        <v>20000</v>
      </c>
      <c r="AA16" s="28"/>
      <c r="AB16" s="28"/>
      <c r="AC16" s="28"/>
      <c r="AD16" s="17"/>
    </row>
    <row r="17" spans="2:30" ht="12" customHeight="1">
      <c r="B17" s="83" t="s">
        <v>501</v>
      </c>
      <c r="C17" s="82" t="s">
        <v>605</v>
      </c>
      <c r="D17" s="25">
        <f>DSUM(KASSEBOK!$A$1:$E$1334,5,Kontokoder!$J$1:$J$2)</f>
        <v>-50000</v>
      </c>
      <c r="F17" s="25">
        <v>50000</v>
      </c>
      <c r="G17" s="25">
        <v>50000</v>
      </c>
      <c r="H17" s="25">
        <v>0</v>
      </c>
      <c r="I17" s="25">
        <v>0</v>
      </c>
      <c r="J17" s="25">
        <v>-40000</v>
      </c>
      <c r="K17" s="25">
        <v>40000</v>
      </c>
      <c r="L17" s="25">
        <v>-40000</v>
      </c>
      <c r="M17" s="25">
        <v>40000</v>
      </c>
      <c r="N17" s="25">
        <v>0</v>
      </c>
      <c r="O17" s="25">
        <v>0</v>
      </c>
      <c r="P17" s="25">
        <v>-40000</v>
      </c>
      <c r="Q17" s="25">
        <v>50000</v>
      </c>
      <c r="R17" s="25">
        <v>-40000</v>
      </c>
      <c r="S17" s="25">
        <v>50000</v>
      </c>
      <c r="T17" s="25">
        <v>-40000</v>
      </c>
      <c r="U17" s="25">
        <v>50000</v>
      </c>
      <c r="V17" s="25">
        <v>-40000</v>
      </c>
      <c r="W17" s="25">
        <v>50000</v>
      </c>
      <c r="X17" s="25">
        <v>-40000</v>
      </c>
      <c r="Y17" s="25">
        <v>50000</v>
      </c>
      <c r="Z17" s="25">
        <v>-40000</v>
      </c>
      <c r="AA17" s="28">
        <v>30000</v>
      </c>
      <c r="AB17" s="28">
        <v>20000</v>
      </c>
      <c r="AC17" s="28">
        <v>30000</v>
      </c>
      <c r="AD17" s="17"/>
    </row>
    <row r="18" spans="2:30" ht="12" customHeight="1">
      <c r="B18" s="58" t="s">
        <v>52</v>
      </c>
      <c r="C18" s="18" t="s">
        <v>485</v>
      </c>
      <c r="D18" s="25">
        <f>DSUM(KASSEBOK!$A$1:$E$1334,5,Kontokoder!$A$15:$A$16)</f>
        <v>-41716.3</v>
      </c>
      <c r="F18" s="25">
        <v>35000</v>
      </c>
      <c r="G18" s="25">
        <v>30000</v>
      </c>
      <c r="H18" s="25">
        <v>-36973.13</v>
      </c>
      <c r="I18" s="25">
        <v>30000</v>
      </c>
      <c r="J18" s="25">
        <v>-30642</v>
      </c>
      <c r="K18" s="25">
        <v>25000</v>
      </c>
      <c r="L18" s="25">
        <v>-29366.66</v>
      </c>
      <c r="M18" s="25">
        <v>20000</v>
      </c>
      <c r="N18" s="25">
        <v>-21276.01</v>
      </c>
      <c r="O18" s="25">
        <v>15000</v>
      </c>
      <c r="P18" s="25">
        <v>-14396.47</v>
      </c>
      <c r="Q18" s="25">
        <v>10000</v>
      </c>
      <c r="R18" s="25">
        <v>-14028.42</v>
      </c>
      <c r="S18" s="25">
        <v>10000</v>
      </c>
      <c r="T18" s="25">
        <v>-11919.15</v>
      </c>
      <c r="U18" s="25">
        <v>10000</v>
      </c>
      <c r="V18" s="25">
        <v>-12752.81</v>
      </c>
      <c r="W18" s="25">
        <v>10000</v>
      </c>
      <c r="X18" s="25">
        <v>-8745.8</v>
      </c>
      <c r="Y18" s="25">
        <v>12000</v>
      </c>
      <c r="Z18" s="25">
        <v>-12305.52</v>
      </c>
      <c r="AA18" s="28">
        <v>15000</v>
      </c>
      <c r="AB18" s="28">
        <v>15000</v>
      </c>
      <c r="AC18" s="28">
        <v>15889.62</v>
      </c>
      <c r="AD18" s="17">
        <v>10637.92</v>
      </c>
    </row>
    <row r="19" spans="2:30" ht="12" customHeight="1">
      <c r="B19" s="83" t="s">
        <v>545</v>
      </c>
      <c r="C19" s="82" t="s">
        <v>615</v>
      </c>
      <c r="D19" s="25">
        <f>DSUM(KASSEBOK!$A$1:$E$1334,5,Kontokoder!$A$17:$A$18)</f>
        <v>-10000</v>
      </c>
      <c r="F19" s="25">
        <v>50000</v>
      </c>
      <c r="G19" s="25">
        <v>50000</v>
      </c>
      <c r="H19" s="25">
        <v>-50000</v>
      </c>
      <c r="I19" s="25">
        <v>50000</v>
      </c>
      <c r="J19" s="25">
        <v>-30000</v>
      </c>
      <c r="K19" s="25">
        <v>40000</v>
      </c>
      <c r="L19" s="25">
        <v>-40000</v>
      </c>
      <c r="M19" s="25">
        <v>40000</v>
      </c>
      <c r="N19" s="25">
        <v>0</v>
      </c>
      <c r="O19" s="25">
        <v>0</v>
      </c>
      <c r="P19" s="25">
        <v>-45000</v>
      </c>
      <c r="Q19" s="25">
        <v>60000</v>
      </c>
      <c r="R19" s="25">
        <v>-70000</v>
      </c>
      <c r="S19" s="25">
        <v>70000</v>
      </c>
      <c r="T19" s="25">
        <v>-40000</v>
      </c>
      <c r="U19" s="25">
        <v>10000</v>
      </c>
      <c r="V19" s="25">
        <v>-70000</v>
      </c>
      <c r="W19" s="25">
        <v>65000</v>
      </c>
      <c r="X19" s="25">
        <v>-59000</v>
      </c>
      <c r="Y19" s="25">
        <v>85000</v>
      </c>
      <c r="Z19" s="25">
        <v>0</v>
      </c>
      <c r="AA19" s="28">
        <v>0</v>
      </c>
      <c r="AB19" s="28">
        <v>120000</v>
      </c>
      <c r="AC19" s="28">
        <v>42291</v>
      </c>
      <c r="AD19" s="17">
        <v>100000</v>
      </c>
    </row>
    <row r="20" spans="2:30" ht="12" customHeight="1">
      <c r="B20" s="83" t="s">
        <v>539</v>
      </c>
      <c r="C20" s="82" t="s">
        <v>616</v>
      </c>
      <c r="D20" s="25">
        <f>DSUM(KASSEBOK!$A$1:$E$1334,5,Kontokoder!$L$1:$L$2)</f>
        <v>0</v>
      </c>
      <c r="F20" s="25">
        <v>70000</v>
      </c>
      <c r="G20" s="25">
        <v>0</v>
      </c>
      <c r="H20" s="25">
        <v>-65449</v>
      </c>
      <c r="I20" s="25">
        <v>50000</v>
      </c>
      <c r="J20" s="25">
        <v>0</v>
      </c>
      <c r="K20" s="25">
        <v>0</v>
      </c>
      <c r="L20" s="25">
        <v>-40000</v>
      </c>
      <c r="M20" s="25">
        <v>40000</v>
      </c>
      <c r="N20" s="25">
        <v>0</v>
      </c>
      <c r="O20" s="25">
        <v>0</v>
      </c>
      <c r="P20" s="25">
        <v>0</v>
      </c>
      <c r="Q20" s="25">
        <v>0</v>
      </c>
      <c r="R20" s="25">
        <v>-80000</v>
      </c>
      <c r="S20" s="25">
        <v>50000</v>
      </c>
      <c r="T20" s="25">
        <v>0</v>
      </c>
      <c r="U20" s="25">
        <v>0</v>
      </c>
      <c r="V20" s="25">
        <v>-40000</v>
      </c>
      <c r="W20" s="25">
        <v>95000</v>
      </c>
      <c r="AA20" s="28"/>
      <c r="AB20" s="28"/>
      <c r="AC20" s="28"/>
      <c r="AD20" s="17"/>
    </row>
    <row r="21" spans="2:30" ht="12" customHeight="1">
      <c r="B21" s="83" t="s">
        <v>561</v>
      </c>
      <c r="C21" s="82" t="s">
        <v>617</v>
      </c>
      <c r="D21" s="25">
        <f>DSUM(KASSEBOK!$A$1:$E$1334,5,Kontokoder!$L$3:$L$4)</f>
        <v>-50000</v>
      </c>
      <c r="F21" s="25">
        <v>70000</v>
      </c>
      <c r="G21" s="25">
        <v>70000</v>
      </c>
      <c r="H21" s="25">
        <v>-50000</v>
      </c>
      <c r="I21" s="25">
        <v>70000</v>
      </c>
      <c r="J21" s="25">
        <v>-20000</v>
      </c>
      <c r="K21" s="25">
        <v>75000</v>
      </c>
      <c r="L21" s="25">
        <v>0</v>
      </c>
      <c r="M21" s="25">
        <v>0</v>
      </c>
      <c r="N21" s="25">
        <v>0</v>
      </c>
      <c r="O21" s="25">
        <v>0</v>
      </c>
      <c r="P21" s="25">
        <v>-20000</v>
      </c>
      <c r="Q21" s="25">
        <v>100000</v>
      </c>
      <c r="R21" s="25">
        <v>0</v>
      </c>
      <c r="S21" s="25">
        <v>0</v>
      </c>
      <c r="T21" s="25">
        <v>-80000</v>
      </c>
      <c r="U21" s="25">
        <v>60000</v>
      </c>
      <c r="AA21" s="28"/>
      <c r="AB21" s="28"/>
      <c r="AC21" s="28"/>
      <c r="AD21" s="17"/>
    </row>
    <row r="22" spans="2:30" ht="12" customHeight="1">
      <c r="B22" s="83" t="s">
        <v>564</v>
      </c>
      <c r="C22" s="82" t="s">
        <v>618</v>
      </c>
      <c r="D22" s="25">
        <f>DSUM(KASSEBOK!$A$1:$E$1334,5,Kontokoder!$L$5:$L$6)</f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-5000</v>
      </c>
      <c r="M22" s="25">
        <v>5000</v>
      </c>
      <c r="N22" s="25">
        <v>0</v>
      </c>
      <c r="O22" s="25">
        <v>5000</v>
      </c>
      <c r="P22" s="25">
        <v>0</v>
      </c>
      <c r="Q22" s="25">
        <v>5000</v>
      </c>
      <c r="R22" s="25">
        <v>0</v>
      </c>
      <c r="S22" s="25">
        <v>20000</v>
      </c>
      <c r="T22" s="25">
        <v>0</v>
      </c>
      <c r="U22" s="25">
        <v>20000</v>
      </c>
      <c r="AA22" s="28"/>
      <c r="AB22" s="28"/>
      <c r="AC22" s="28"/>
      <c r="AD22" s="17"/>
    </row>
    <row r="23" spans="2:30" ht="12" customHeight="1">
      <c r="B23" s="83" t="s">
        <v>565</v>
      </c>
      <c r="C23" s="82" t="s">
        <v>614</v>
      </c>
      <c r="D23" s="25">
        <f>DSUM(KASSEBOK!$A$1:$E$1334,5,Kontokoder!$L$7:$L$8)</f>
        <v>-86400</v>
      </c>
      <c r="F23" s="25">
        <v>20000</v>
      </c>
      <c r="G23" s="25">
        <v>20000</v>
      </c>
      <c r="H23" s="25">
        <v>-10000</v>
      </c>
      <c r="I23" s="25">
        <v>20000</v>
      </c>
      <c r="J23" s="25">
        <v>-5000</v>
      </c>
      <c r="K23" s="25">
        <v>20000</v>
      </c>
      <c r="L23" s="25">
        <v>-45000</v>
      </c>
      <c r="M23" s="25">
        <v>30000</v>
      </c>
      <c r="N23" s="25">
        <v>-21546.04</v>
      </c>
      <c r="O23" s="25">
        <v>15000</v>
      </c>
      <c r="P23" s="25">
        <v>-6000</v>
      </c>
      <c r="Q23" s="25">
        <v>15000</v>
      </c>
      <c r="R23" s="25">
        <v>-850</v>
      </c>
      <c r="S23" s="25">
        <v>15000</v>
      </c>
      <c r="T23" s="25">
        <v>-2000</v>
      </c>
      <c r="U23" s="25">
        <v>15000</v>
      </c>
      <c r="AA23" s="28"/>
      <c r="AB23" s="28"/>
      <c r="AC23" s="28"/>
      <c r="AD23" s="17"/>
    </row>
    <row r="24" spans="2:30" ht="12" customHeight="1">
      <c r="B24" s="83" t="s">
        <v>587</v>
      </c>
      <c r="C24" s="82" t="s">
        <v>619</v>
      </c>
      <c r="D24" s="25">
        <f>DSUM(KASSEBOK!$A$1:$E$1334,5,Kontokoder!$M$7:$M$8)</f>
        <v>-30000</v>
      </c>
      <c r="F24" s="25">
        <v>0</v>
      </c>
      <c r="G24" s="25">
        <v>80000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-71000</v>
      </c>
      <c r="O24" s="25">
        <v>100000</v>
      </c>
      <c r="P24" s="25">
        <v>0</v>
      </c>
      <c r="AA24" s="28"/>
      <c r="AB24" s="28"/>
      <c r="AC24" s="28"/>
      <c r="AD24" s="17"/>
    </row>
    <row r="25" spans="2:30" ht="12" customHeight="1">
      <c r="B25" s="58" t="s">
        <v>53</v>
      </c>
      <c r="C25" s="82" t="s">
        <v>620</v>
      </c>
      <c r="D25" s="25">
        <f>DSUM(KASSEBOK!$A$1:$E$1334,5,Kontokoder!$A$19:$A$20)</f>
        <v>0</v>
      </c>
      <c r="F25" s="25">
        <v>0</v>
      </c>
      <c r="G25" s="25">
        <v>0</v>
      </c>
      <c r="H25" s="25">
        <v>0</v>
      </c>
      <c r="I25" s="25">
        <v>40000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-8754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-80000</v>
      </c>
      <c r="W25" s="25">
        <v>80000</v>
      </c>
      <c r="X25" s="25">
        <v>0</v>
      </c>
      <c r="Y25" s="25">
        <v>0</v>
      </c>
      <c r="Z25" s="25">
        <v>0</v>
      </c>
      <c r="AA25" s="28">
        <v>0</v>
      </c>
      <c r="AB25" s="28">
        <v>150000</v>
      </c>
      <c r="AC25" s="28">
        <v>193000</v>
      </c>
      <c r="AD25" s="17">
        <v>20000</v>
      </c>
    </row>
    <row r="26" spans="2:30" ht="12" customHeight="1">
      <c r="B26" s="58" t="s">
        <v>54</v>
      </c>
      <c r="C26" s="82" t="s">
        <v>621</v>
      </c>
      <c r="D26" s="25">
        <f>DSUM(KASSEBOK!$A$1:$E$1334,5,Kontokoder!$A$21:$A$22)</f>
        <v>-8686</v>
      </c>
      <c r="E26" s="25">
        <f>SUM(D4:D26)</f>
        <v>-521349.3</v>
      </c>
      <c r="F26" s="25">
        <v>5000</v>
      </c>
      <c r="G26" s="25">
        <v>60000</v>
      </c>
      <c r="H26" s="25">
        <v>-14177</v>
      </c>
      <c r="I26" s="25">
        <v>9000</v>
      </c>
      <c r="J26" s="25">
        <v>-9339</v>
      </c>
      <c r="K26" s="25">
        <v>8000</v>
      </c>
      <c r="L26" s="25">
        <v>-9128</v>
      </c>
      <c r="M26" s="25">
        <v>8000</v>
      </c>
      <c r="N26" s="25">
        <v>-9099</v>
      </c>
      <c r="O26" s="25">
        <v>8000</v>
      </c>
      <c r="P26" s="25">
        <v>0</v>
      </c>
      <c r="Q26" s="25">
        <v>0</v>
      </c>
      <c r="R26" s="25">
        <v>-19898</v>
      </c>
      <c r="S26" s="25">
        <v>0</v>
      </c>
      <c r="T26" s="25">
        <v>-7326</v>
      </c>
      <c r="U26" s="25">
        <v>0</v>
      </c>
      <c r="V26" s="25">
        <v>-5000</v>
      </c>
      <c r="W26" s="25">
        <v>0</v>
      </c>
      <c r="X26" s="25">
        <v>0</v>
      </c>
      <c r="Y26" s="25">
        <v>0</v>
      </c>
      <c r="Z26" s="25">
        <v>-250</v>
      </c>
      <c r="AA26" s="28">
        <v>55000</v>
      </c>
      <c r="AB26" s="28">
        <v>80000</v>
      </c>
      <c r="AC26" s="28">
        <v>0</v>
      </c>
      <c r="AD26" s="17">
        <v>8000</v>
      </c>
    </row>
    <row r="27" spans="2:30" ht="12" customHeight="1">
      <c r="B27" s="58"/>
      <c r="C27" s="82"/>
      <c r="AA27" s="28"/>
      <c r="AB27" s="28"/>
      <c r="AC27" s="28"/>
      <c r="AD27" s="17"/>
    </row>
    <row r="28" spans="2:30" ht="12" customHeight="1">
      <c r="B28" s="14">
        <v>102</v>
      </c>
      <c r="C28" s="15" t="s">
        <v>395</v>
      </c>
      <c r="N28" s="25">
        <v>0</v>
      </c>
      <c r="R28" s="25">
        <v>0</v>
      </c>
      <c r="T28" s="25">
        <v>0</v>
      </c>
      <c r="V28" s="25">
        <v>0</v>
      </c>
      <c r="X28" s="25">
        <v>0</v>
      </c>
      <c r="Z28" s="25">
        <v>0</v>
      </c>
      <c r="AA28" s="28">
        <v>0</v>
      </c>
      <c r="AB28" s="28">
        <v>0</v>
      </c>
      <c r="AC28" s="28">
        <v>0</v>
      </c>
      <c r="AD28" s="17"/>
    </row>
    <row r="29" spans="2:30" ht="12" customHeight="1">
      <c r="B29" s="58" t="s">
        <v>476</v>
      </c>
      <c r="C29" s="82" t="s">
        <v>493</v>
      </c>
      <c r="D29" s="25">
        <f>DSUM(KASSEBOK!$A$1:$E$1334,5,Kontokoder!$B$3:$B$4)</f>
        <v>-655.15</v>
      </c>
      <c r="F29" s="25">
        <v>3000</v>
      </c>
      <c r="G29" s="25">
        <v>3000</v>
      </c>
      <c r="H29" s="25">
        <v>-1942.9</v>
      </c>
      <c r="I29" s="25">
        <v>3000</v>
      </c>
      <c r="J29" s="25">
        <v>-2978.7</v>
      </c>
      <c r="K29" s="25">
        <v>2000</v>
      </c>
      <c r="L29" s="25">
        <v>-2399.17</v>
      </c>
      <c r="M29" s="25">
        <v>1000</v>
      </c>
      <c r="N29" s="25">
        <v>-576.9</v>
      </c>
      <c r="O29" s="25">
        <v>1000</v>
      </c>
      <c r="P29" s="25">
        <v>0</v>
      </c>
      <c r="Q29" s="25">
        <v>1000</v>
      </c>
      <c r="R29" s="25">
        <v>-1459.25</v>
      </c>
      <c r="S29" s="25">
        <v>1000</v>
      </c>
      <c r="T29" s="25">
        <v>-650</v>
      </c>
      <c r="U29" s="25">
        <v>1000</v>
      </c>
      <c r="V29" s="25">
        <v>-1100</v>
      </c>
      <c r="W29" s="25">
        <v>0</v>
      </c>
      <c r="X29" s="25">
        <v>-800</v>
      </c>
      <c r="Y29" s="25">
        <v>3500</v>
      </c>
      <c r="Z29" s="25">
        <v>-3400</v>
      </c>
      <c r="AA29" s="28">
        <v>3000</v>
      </c>
      <c r="AB29" s="28">
        <v>3000</v>
      </c>
      <c r="AC29" s="28">
        <v>2700</v>
      </c>
      <c r="AD29" s="17">
        <v>2600</v>
      </c>
    </row>
    <row r="30" spans="2:30" ht="12" customHeight="1">
      <c r="B30" s="58" t="s">
        <v>477</v>
      </c>
      <c r="C30" s="82" t="s">
        <v>606</v>
      </c>
      <c r="D30" s="25">
        <f>DSUM(KASSEBOK!$A$1:$E$1334,5,Kontokoder!$B$5:$B$6)</f>
        <v>-16540.25</v>
      </c>
      <c r="F30" s="25">
        <v>15000</v>
      </c>
      <c r="G30" s="25">
        <v>10000</v>
      </c>
      <c r="H30" s="25">
        <v>-11456</v>
      </c>
      <c r="I30" s="25">
        <v>0</v>
      </c>
      <c r="J30" s="25">
        <v>-400</v>
      </c>
      <c r="K30" s="25">
        <v>20000</v>
      </c>
      <c r="L30" s="25">
        <v>-19769</v>
      </c>
      <c r="M30" s="25">
        <v>20000</v>
      </c>
      <c r="N30" s="25">
        <v>-21398.15</v>
      </c>
      <c r="O30" s="25">
        <v>0</v>
      </c>
      <c r="P30" s="25">
        <v>-18878</v>
      </c>
      <c r="Q30" s="25">
        <v>18000</v>
      </c>
      <c r="R30" s="25">
        <v>-17940</v>
      </c>
      <c r="S30" s="25">
        <v>18000</v>
      </c>
      <c r="T30" s="25">
        <v>-17225</v>
      </c>
      <c r="U30" s="25">
        <v>18000</v>
      </c>
      <c r="V30" s="25">
        <v>-16875</v>
      </c>
      <c r="W30" s="25">
        <v>18000</v>
      </c>
      <c r="X30" s="25">
        <v>-18650</v>
      </c>
      <c r="Y30" s="25">
        <v>18000</v>
      </c>
      <c r="Z30" s="25">
        <v>-18000</v>
      </c>
      <c r="AA30" s="28">
        <v>15000</v>
      </c>
      <c r="AB30" s="28">
        <v>10000</v>
      </c>
      <c r="AC30" s="28">
        <v>17150</v>
      </c>
      <c r="AD30" s="17">
        <v>10200</v>
      </c>
    </row>
    <row r="31" spans="2:30" ht="12" customHeight="1">
      <c r="B31" s="58" t="s">
        <v>478</v>
      </c>
      <c r="C31" s="82" t="s">
        <v>579</v>
      </c>
      <c r="D31" s="25">
        <f>DSUM(KASSEBOK!$A$1:$E$1334,5,Kontokoder!$B$7:$B$8)</f>
        <v>-1891.25</v>
      </c>
      <c r="F31" s="25">
        <v>2000</v>
      </c>
      <c r="G31" s="25">
        <v>4000</v>
      </c>
      <c r="H31" s="25">
        <v>0</v>
      </c>
      <c r="I31" s="25">
        <v>4000</v>
      </c>
      <c r="J31" s="25">
        <v>0</v>
      </c>
      <c r="K31" s="25">
        <v>4000</v>
      </c>
      <c r="L31" s="25">
        <v>-6077.23</v>
      </c>
      <c r="M31" s="25">
        <v>3000</v>
      </c>
      <c r="N31" s="25">
        <v>-3648.78</v>
      </c>
      <c r="O31" s="25">
        <v>3000</v>
      </c>
      <c r="P31" s="25">
        <v>-2895.37</v>
      </c>
      <c r="Q31" s="25">
        <v>3000</v>
      </c>
      <c r="R31" s="25">
        <v>-3910</v>
      </c>
      <c r="S31" s="25">
        <v>1000</v>
      </c>
      <c r="T31" s="25">
        <v>-4200</v>
      </c>
      <c r="U31" s="25">
        <v>1000</v>
      </c>
      <c r="V31" s="25">
        <v>0</v>
      </c>
      <c r="W31" s="25">
        <v>1000</v>
      </c>
      <c r="X31" s="25">
        <v>-700</v>
      </c>
      <c r="Y31" s="25">
        <v>1500</v>
      </c>
      <c r="Z31" s="25">
        <v>-1700</v>
      </c>
      <c r="AA31" s="28">
        <v>1500</v>
      </c>
      <c r="AB31" s="28">
        <v>1500</v>
      </c>
      <c r="AC31" s="28">
        <v>1800</v>
      </c>
      <c r="AD31" s="17">
        <v>1150</v>
      </c>
    </row>
    <row r="32" spans="2:30" ht="12" customHeight="1">
      <c r="B32" s="83" t="s">
        <v>542</v>
      </c>
      <c r="C32" s="82" t="s">
        <v>546</v>
      </c>
      <c r="D32" s="25">
        <f>DSUM(KASSEBOK!$A$1:$E$1334,5,Kontokoder!$B$9:$B$10)</f>
        <v>-14985</v>
      </c>
      <c r="F32" s="25">
        <v>20000</v>
      </c>
      <c r="G32" s="25">
        <v>20000</v>
      </c>
      <c r="H32" s="25">
        <v>-14502.5</v>
      </c>
      <c r="I32" s="25">
        <v>25000</v>
      </c>
      <c r="J32" s="25">
        <v>-11967.5</v>
      </c>
      <c r="K32" s="25">
        <v>25000</v>
      </c>
      <c r="L32" s="25">
        <v>-21490.66</v>
      </c>
      <c r="M32" s="25">
        <v>25000</v>
      </c>
      <c r="N32" s="25">
        <v>0</v>
      </c>
      <c r="O32" s="25">
        <v>0</v>
      </c>
      <c r="P32" s="25">
        <v>-26345</v>
      </c>
      <c r="Q32" s="25">
        <v>20000</v>
      </c>
      <c r="R32" s="25">
        <v>-23375</v>
      </c>
      <c r="S32" s="25">
        <v>20000</v>
      </c>
      <c r="T32" s="25">
        <v>-16500</v>
      </c>
      <c r="U32" s="25">
        <v>30000</v>
      </c>
      <c r="V32" s="25">
        <v>-10500</v>
      </c>
      <c r="W32" s="25">
        <v>30000</v>
      </c>
      <c r="X32" s="25">
        <v>-29500</v>
      </c>
      <c r="Y32" s="25">
        <v>30000</v>
      </c>
      <c r="Z32" s="25">
        <v>0</v>
      </c>
      <c r="AA32" s="28">
        <v>0</v>
      </c>
      <c r="AB32" s="28">
        <v>22500</v>
      </c>
      <c r="AC32" s="28">
        <v>16500</v>
      </c>
      <c r="AD32" s="17">
        <v>33500</v>
      </c>
    </row>
    <row r="33" spans="2:30" ht="12" customHeight="1">
      <c r="B33" s="83" t="s">
        <v>566</v>
      </c>
      <c r="C33" s="82" t="s">
        <v>553</v>
      </c>
      <c r="D33" s="25">
        <f>DSUM(KASSEBOK!$A$1:$E$1334,5,Kontokoder!$D$9:$D$10)</f>
        <v>-5797.9</v>
      </c>
      <c r="F33" s="25">
        <v>25000</v>
      </c>
      <c r="G33" s="25">
        <v>25000</v>
      </c>
      <c r="H33" s="25">
        <v>-25111.6</v>
      </c>
      <c r="I33" s="25">
        <v>25000</v>
      </c>
      <c r="J33" s="25">
        <v>-5207.5</v>
      </c>
      <c r="K33" s="25">
        <v>25000</v>
      </c>
      <c r="L33" s="25">
        <v>0</v>
      </c>
      <c r="M33" s="25">
        <v>0</v>
      </c>
      <c r="N33" s="25">
        <v>0</v>
      </c>
      <c r="O33" s="25">
        <v>0</v>
      </c>
      <c r="P33" s="25">
        <v>170</v>
      </c>
      <c r="Q33" s="25">
        <v>30000</v>
      </c>
      <c r="R33" s="25">
        <v>0</v>
      </c>
      <c r="S33" s="25">
        <v>0</v>
      </c>
      <c r="T33" s="25">
        <v>-32500</v>
      </c>
      <c r="U33" s="25">
        <v>30000</v>
      </c>
      <c r="AA33" s="28"/>
      <c r="AB33" s="28"/>
      <c r="AC33" s="28"/>
      <c r="AD33" s="17"/>
    </row>
    <row r="34" spans="2:30" ht="12" customHeight="1">
      <c r="B34" s="83" t="s">
        <v>540</v>
      </c>
      <c r="C34" s="82" t="s">
        <v>607</v>
      </c>
      <c r="D34" s="25">
        <f>DSUM(KASSEBOK!$A$1:$E$1334,5,Kontokoder!$C$9:$C$10)</f>
        <v>0</v>
      </c>
      <c r="F34" s="25">
        <v>30000</v>
      </c>
      <c r="G34" s="25">
        <v>0</v>
      </c>
      <c r="H34" s="25">
        <v>-35076.5</v>
      </c>
      <c r="I34" s="25">
        <v>25000</v>
      </c>
      <c r="J34" s="25">
        <v>0</v>
      </c>
      <c r="K34" s="25">
        <v>0</v>
      </c>
      <c r="L34" s="25">
        <v>-27885</v>
      </c>
      <c r="M34" s="25">
        <v>20000</v>
      </c>
      <c r="N34" s="25">
        <v>0</v>
      </c>
      <c r="O34" s="25">
        <v>0</v>
      </c>
      <c r="P34" s="25">
        <v>0</v>
      </c>
      <c r="Q34" s="25">
        <v>0</v>
      </c>
      <c r="R34" s="25">
        <v>-13995</v>
      </c>
      <c r="S34" s="25">
        <v>30000</v>
      </c>
      <c r="T34" s="25">
        <v>0</v>
      </c>
      <c r="U34" s="25">
        <v>0</v>
      </c>
      <c r="V34" s="25">
        <v>-38000</v>
      </c>
      <c r="W34" s="25">
        <v>50000</v>
      </c>
      <c r="AA34" s="28"/>
      <c r="AB34" s="28"/>
      <c r="AC34" s="28"/>
      <c r="AD34" s="17"/>
    </row>
    <row r="35" spans="2:30" ht="12" customHeight="1">
      <c r="B35" s="58" t="s">
        <v>479</v>
      </c>
      <c r="C35" s="82" t="s">
        <v>567</v>
      </c>
      <c r="D35" s="25">
        <f>DSUM(KASSEBOK!$A$1:$E$1334,5,Kontokoder!$B$11:$B$12)</f>
        <v>-3746.4999999999995</v>
      </c>
      <c r="F35" s="25">
        <v>3000</v>
      </c>
      <c r="G35" s="25">
        <v>3000</v>
      </c>
      <c r="H35" s="25">
        <v>-927.63</v>
      </c>
      <c r="I35" s="25">
        <v>3000</v>
      </c>
      <c r="J35" s="25">
        <v>-2779.18</v>
      </c>
      <c r="K35" s="25">
        <v>5000</v>
      </c>
      <c r="L35" s="25">
        <v>-5492.61</v>
      </c>
      <c r="M35" s="25">
        <v>5000</v>
      </c>
      <c r="N35" s="25">
        <v>-4950.29</v>
      </c>
      <c r="O35" s="25">
        <v>7000</v>
      </c>
      <c r="P35" s="25">
        <v>-8682.54</v>
      </c>
      <c r="Q35" s="25">
        <v>3000</v>
      </c>
      <c r="R35" s="25">
        <v>-4139.25</v>
      </c>
      <c r="S35" s="25">
        <v>1000</v>
      </c>
      <c r="T35" s="25">
        <v>-1500</v>
      </c>
      <c r="U35" s="25">
        <v>0</v>
      </c>
      <c r="V35" s="25">
        <v>0</v>
      </c>
      <c r="W35" s="25">
        <v>1000</v>
      </c>
      <c r="X35" s="25">
        <v>0</v>
      </c>
      <c r="Y35" s="25">
        <v>0</v>
      </c>
      <c r="Z35" s="25">
        <v>0</v>
      </c>
      <c r="AA35" s="28">
        <v>1000</v>
      </c>
      <c r="AB35" s="28">
        <v>1000</v>
      </c>
      <c r="AC35" s="28">
        <v>0</v>
      </c>
      <c r="AD35" s="17">
        <v>700</v>
      </c>
    </row>
    <row r="36" spans="2:30" ht="12" customHeight="1">
      <c r="B36" s="58" t="s">
        <v>480</v>
      </c>
      <c r="C36" s="18" t="s">
        <v>424</v>
      </c>
      <c r="D36" s="25">
        <f>DSUM(KASSEBOK!$A$1:$E$1334,5,Kontokoder!$B$13:$B$14)</f>
        <v>-8950.42</v>
      </c>
      <c r="F36" s="25">
        <v>4000</v>
      </c>
      <c r="G36" s="25">
        <v>4000</v>
      </c>
      <c r="H36" s="25">
        <v>-3016.23</v>
      </c>
      <c r="I36" s="25">
        <v>4000</v>
      </c>
      <c r="J36" s="25">
        <v>-146.08</v>
      </c>
      <c r="K36" s="25">
        <v>5000</v>
      </c>
      <c r="L36" s="25">
        <v>-4339.41</v>
      </c>
      <c r="M36" s="25">
        <v>5000</v>
      </c>
      <c r="N36" s="25">
        <v>-6406.73</v>
      </c>
      <c r="O36" s="25">
        <v>5000</v>
      </c>
      <c r="P36" s="25">
        <v>-5920.99</v>
      </c>
      <c r="Q36" s="25">
        <v>3000</v>
      </c>
      <c r="R36" s="25">
        <v>-3670</v>
      </c>
      <c r="S36" s="25">
        <v>3000</v>
      </c>
      <c r="T36" s="25">
        <v>-3688</v>
      </c>
      <c r="U36" s="25">
        <v>3000</v>
      </c>
      <c r="V36" s="25">
        <v>-3445</v>
      </c>
      <c r="W36" s="25">
        <v>3000</v>
      </c>
      <c r="X36" s="25">
        <v>-3182</v>
      </c>
      <c r="Y36" s="25">
        <v>5000</v>
      </c>
      <c r="Z36" s="25">
        <v>-3250</v>
      </c>
      <c r="AA36" s="28">
        <v>1500</v>
      </c>
      <c r="AB36" s="28">
        <v>1500</v>
      </c>
      <c r="AC36" s="28">
        <v>1000</v>
      </c>
      <c r="AD36" s="17">
        <v>1260</v>
      </c>
    </row>
    <row r="37" spans="2:30" ht="12" customHeight="1">
      <c r="B37" s="83" t="s">
        <v>481</v>
      </c>
      <c r="C37" s="82" t="s">
        <v>503</v>
      </c>
      <c r="D37" s="25">
        <f>DSUM(KASSEBOK!$A$1:$E$1334,5,Kontokoder!$B$15:$B$16)</f>
        <v>-37.2</v>
      </c>
      <c r="F37" s="25">
        <v>0</v>
      </c>
      <c r="G37" s="25">
        <v>8000</v>
      </c>
      <c r="H37" s="25">
        <v>-14443.6</v>
      </c>
      <c r="I37" s="25">
        <v>35000</v>
      </c>
      <c r="J37" s="25">
        <v>-10061.1</v>
      </c>
      <c r="K37" s="25">
        <v>25000</v>
      </c>
      <c r="L37" s="25">
        <v>-20157.1</v>
      </c>
      <c r="M37" s="25">
        <v>40000</v>
      </c>
      <c r="N37" s="25">
        <v>-30172.7</v>
      </c>
      <c r="O37" s="25">
        <v>40000</v>
      </c>
      <c r="P37" s="25">
        <v>-40357.3</v>
      </c>
      <c r="Q37" s="25">
        <v>65000</v>
      </c>
      <c r="R37" s="25">
        <v>-45640</v>
      </c>
      <c r="S37" s="25">
        <v>50000</v>
      </c>
      <c r="T37" s="25">
        <v>-50000</v>
      </c>
      <c r="U37" s="25">
        <v>50000</v>
      </c>
      <c r="V37" s="25">
        <v>-37500</v>
      </c>
      <c r="W37" s="25">
        <v>60000</v>
      </c>
      <c r="X37" s="25">
        <v>-60000</v>
      </c>
      <c r="Y37" s="25">
        <v>80000</v>
      </c>
      <c r="Z37" s="25">
        <v>-80000</v>
      </c>
      <c r="AA37" s="28">
        <v>55000</v>
      </c>
      <c r="AB37" s="28"/>
      <c r="AC37" s="28">
        <v>55000</v>
      </c>
      <c r="AD37" s="17"/>
    </row>
    <row r="38" spans="2:30" ht="12" customHeight="1">
      <c r="B38" s="83" t="s">
        <v>482</v>
      </c>
      <c r="C38" s="82" t="s">
        <v>419</v>
      </c>
      <c r="D38" s="25">
        <f>DSUM(KASSEBOK!$A$1:$E$1334,5,Kontokoder!$B$17:$B$18)</f>
        <v>-5200</v>
      </c>
      <c r="F38" s="25">
        <v>4000</v>
      </c>
      <c r="G38" s="25">
        <v>2000</v>
      </c>
      <c r="H38" s="25">
        <v>-1400</v>
      </c>
      <c r="I38" s="25">
        <v>2000</v>
      </c>
      <c r="J38" s="25">
        <v>-1500</v>
      </c>
      <c r="K38" s="25">
        <v>4000</v>
      </c>
      <c r="L38" s="25">
        <v>-4616</v>
      </c>
      <c r="M38" s="25">
        <v>4000</v>
      </c>
      <c r="N38" s="25">
        <v>-5010</v>
      </c>
      <c r="O38" s="25">
        <v>4000</v>
      </c>
      <c r="P38" s="25">
        <v>-3808.07</v>
      </c>
      <c r="Q38" s="25">
        <v>5000</v>
      </c>
      <c r="R38" s="25">
        <v>-6200</v>
      </c>
      <c r="S38" s="25">
        <v>2000</v>
      </c>
      <c r="T38" s="25">
        <v>-2200</v>
      </c>
      <c r="AA38" s="28"/>
      <c r="AB38" s="28"/>
      <c r="AC38" s="28"/>
      <c r="AD38" s="17"/>
    </row>
    <row r="39" spans="2:30" ht="12" customHeight="1">
      <c r="B39" s="83"/>
      <c r="C39" s="82" t="s">
        <v>809</v>
      </c>
      <c r="F39" s="25">
        <v>20000</v>
      </c>
      <c r="AA39" s="28"/>
      <c r="AB39" s="28"/>
      <c r="AC39" s="28"/>
      <c r="AD39" s="17"/>
    </row>
    <row r="40" spans="2:30" ht="12" customHeight="1">
      <c r="B40" s="83">
        <v>104</v>
      </c>
      <c r="C40" s="82" t="s">
        <v>555</v>
      </c>
      <c r="D40" s="25">
        <f>DSUM(KASSEBOK!$A$1:$E$1334,5,Kontokoder!$D$1:$D$2)</f>
        <v>-984.92</v>
      </c>
      <c r="F40" s="25">
        <v>1000</v>
      </c>
      <c r="G40" s="25">
        <v>500</v>
      </c>
      <c r="H40" s="25">
        <v>0</v>
      </c>
      <c r="I40" s="25">
        <v>500</v>
      </c>
      <c r="J40" s="25">
        <v>-196.49</v>
      </c>
      <c r="K40" s="25">
        <v>1000</v>
      </c>
      <c r="L40" s="25">
        <v>-5243.28</v>
      </c>
      <c r="M40" s="25">
        <v>1000</v>
      </c>
      <c r="N40" s="25">
        <v>-298.25</v>
      </c>
      <c r="O40" s="25">
        <v>1000</v>
      </c>
      <c r="P40" s="25">
        <v>0</v>
      </c>
      <c r="Q40" s="25">
        <v>1000</v>
      </c>
      <c r="R40" s="25">
        <v>-397.5</v>
      </c>
      <c r="AA40" s="28"/>
      <c r="AB40" s="28"/>
      <c r="AC40" s="28"/>
      <c r="AD40" s="17"/>
    </row>
    <row r="41" spans="2:30" ht="12" customHeight="1">
      <c r="B41" s="83">
        <v>105</v>
      </c>
      <c r="C41" s="82" t="s">
        <v>594</v>
      </c>
      <c r="D41" s="25">
        <f>DSUM(KASSEBOK!$A$1:$E$1334,5,Kontokoder!$E$1:$E$2)</f>
        <v>-1727.5500000000002</v>
      </c>
      <c r="E41" s="25">
        <f>SUM(D29:D41)</f>
        <v>-60516.14</v>
      </c>
      <c r="F41" s="25">
        <v>2000</v>
      </c>
      <c r="G41" s="25">
        <v>23000</v>
      </c>
      <c r="H41" s="25">
        <v>-1947.75</v>
      </c>
      <c r="I41" s="25">
        <v>3000</v>
      </c>
      <c r="J41" s="25">
        <v>-1864.07</v>
      </c>
      <c r="K41" s="25">
        <v>3000</v>
      </c>
      <c r="L41" s="25">
        <v>-2886.07</v>
      </c>
      <c r="AA41" s="28"/>
      <c r="AB41" s="28"/>
      <c r="AC41" s="28"/>
      <c r="AD41" s="17"/>
    </row>
    <row r="42" spans="1:30" s="53" customFormat="1" ht="15" customHeight="1">
      <c r="A42" s="51"/>
      <c r="B42" s="58">
        <v>103</v>
      </c>
      <c r="C42" s="82" t="s">
        <v>28</v>
      </c>
      <c r="D42" s="25">
        <f>DSUM(KASSEBOK!$A$1:$E$1334,5,Kontokoder!$C$1:$C$2)</f>
        <v>0</v>
      </c>
      <c r="E42" s="64"/>
      <c r="F42" s="64">
        <v>0</v>
      </c>
      <c r="G42" s="64">
        <v>0</v>
      </c>
      <c r="H42" s="64">
        <v>-23434.23</v>
      </c>
      <c r="I42" s="64">
        <v>0</v>
      </c>
      <c r="J42" s="64">
        <v>-491.25</v>
      </c>
      <c r="K42" s="64">
        <v>0</v>
      </c>
      <c r="L42" s="64">
        <v>0</v>
      </c>
      <c r="M42" s="64">
        <v>0</v>
      </c>
      <c r="N42" s="64">
        <v>-13011.8</v>
      </c>
      <c r="O42" s="64">
        <v>0</v>
      </c>
      <c r="P42" s="64">
        <v>0</v>
      </c>
      <c r="Q42" s="64">
        <v>0</v>
      </c>
      <c r="R42" s="25">
        <v>0</v>
      </c>
      <c r="S42" s="64">
        <v>0</v>
      </c>
      <c r="T42" s="25">
        <v>-50</v>
      </c>
      <c r="U42" s="64">
        <v>0</v>
      </c>
      <c r="V42" s="25">
        <v>-800</v>
      </c>
      <c r="W42" s="64">
        <v>0</v>
      </c>
      <c r="X42" s="64">
        <v>0</v>
      </c>
      <c r="Y42" s="64">
        <v>0</v>
      </c>
      <c r="Z42" s="64">
        <v>0</v>
      </c>
      <c r="AA42" s="64">
        <v>0</v>
      </c>
      <c r="AB42" s="64">
        <v>0</v>
      </c>
      <c r="AC42" s="64">
        <v>0</v>
      </c>
      <c r="AD42" s="17">
        <v>0</v>
      </c>
    </row>
    <row r="43" spans="1:29" ht="12.75">
      <c r="A43" s="51"/>
      <c r="B43" s="52"/>
      <c r="C43" s="50" t="s">
        <v>491</v>
      </c>
      <c r="D43" s="65"/>
      <c r="E43" s="64"/>
      <c r="F43" s="64">
        <v>0</v>
      </c>
      <c r="G43" s="64">
        <v>200000</v>
      </c>
      <c r="H43" s="64">
        <v>0</v>
      </c>
      <c r="I43" s="64">
        <v>50000</v>
      </c>
      <c r="J43" s="64">
        <v>0</v>
      </c>
      <c r="K43" s="64">
        <v>20000</v>
      </c>
      <c r="L43" s="64">
        <v>0</v>
      </c>
      <c r="M43" s="64">
        <v>43000</v>
      </c>
      <c r="N43" s="64">
        <v>0</v>
      </c>
      <c r="O43" s="64">
        <v>170000</v>
      </c>
      <c r="P43" s="64">
        <v>0</v>
      </c>
      <c r="Q43" s="64">
        <v>50000</v>
      </c>
      <c r="R43" s="65"/>
      <c r="S43" s="64">
        <v>150000</v>
      </c>
      <c r="T43" s="65"/>
      <c r="U43" s="64">
        <v>108000</v>
      </c>
      <c r="V43" s="65"/>
      <c r="W43" s="64"/>
      <c r="X43" s="64"/>
      <c r="Y43" s="64"/>
      <c r="Z43" s="64"/>
      <c r="AA43" s="32">
        <v>0</v>
      </c>
      <c r="AB43" s="32">
        <v>50000</v>
      </c>
      <c r="AC43" s="32"/>
    </row>
    <row r="44" spans="3:30" ht="18.75" customHeight="1">
      <c r="C44" s="15" t="s">
        <v>19</v>
      </c>
      <c r="D44" s="29">
        <f>SUM(D4:D43)</f>
        <v>-581865.4400000001</v>
      </c>
      <c r="F44" s="29">
        <f>SUM(F4:F43)</f>
        <v>694000</v>
      </c>
      <c r="G44" s="29">
        <f>SUM(G4:G43)</f>
        <v>955500</v>
      </c>
      <c r="H44" s="29">
        <f>SUM(H4:H43)</f>
        <v>-634020.47</v>
      </c>
      <c r="I44" s="29">
        <f aca="true" t="shared" si="0" ref="I44:AD44">SUM(I4:I43)</f>
        <v>727500</v>
      </c>
      <c r="J44" s="29">
        <f t="shared" si="0"/>
        <v>-404702.87</v>
      </c>
      <c r="K44" s="29">
        <f t="shared" si="0"/>
        <v>657000</v>
      </c>
      <c r="L44" s="29">
        <f t="shared" si="0"/>
        <v>-610208.59</v>
      </c>
      <c r="M44" s="29">
        <f t="shared" si="0"/>
        <v>755000</v>
      </c>
      <c r="N44" s="29">
        <f t="shared" si="0"/>
        <v>-505884.65</v>
      </c>
      <c r="O44" s="29">
        <f t="shared" si="0"/>
        <v>844000</v>
      </c>
      <c r="P44" s="29">
        <f t="shared" si="0"/>
        <v>-685226.74</v>
      </c>
      <c r="Q44" s="29">
        <f t="shared" si="0"/>
        <v>972600</v>
      </c>
      <c r="R44" s="29">
        <f t="shared" si="0"/>
        <v>-753328.4199999999</v>
      </c>
      <c r="S44" s="29">
        <f t="shared" si="0"/>
        <v>947600</v>
      </c>
      <c r="T44" s="29">
        <f t="shared" si="0"/>
        <v>-736366.06</v>
      </c>
      <c r="U44" s="29">
        <f t="shared" si="0"/>
        <v>889600</v>
      </c>
      <c r="V44" s="29">
        <f t="shared" si="0"/>
        <v>-685290.81</v>
      </c>
      <c r="W44" s="29">
        <f t="shared" si="0"/>
        <v>944800</v>
      </c>
      <c r="X44" s="29">
        <f t="shared" si="0"/>
        <v>-678398.8</v>
      </c>
      <c r="Y44" s="30">
        <f t="shared" si="0"/>
        <v>761800</v>
      </c>
      <c r="Z44" s="30">
        <f t="shared" si="0"/>
        <v>-633217.52</v>
      </c>
      <c r="AA44" s="30">
        <f t="shared" si="0"/>
        <v>601000</v>
      </c>
      <c r="AB44" s="30">
        <f t="shared" si="0"/>
        <v>634500</v>
      </c>
      <c r="AC44" s="30">
        <f t="shared" si="0"/>
        <v>802446.62</v>
      </c>
      <c r="AD44" s="30">
        <f t="shared" si="0"/>
        <v>797197.92</v>
      </c>
    </row>
    <row r="45" spans="3:27" ht="24" customHeight="1">
      <c r="C45" s="15" t="s">
        <v>12</v>
      </c>
      <c r="AA45" s="27"/>
    </row>
    <row r="46" spans="1:30" ht="12">
      <c r="A46" s="39">
        <v>20</v>
      </c>
      <c r="B46" s="54"/>
      <c r="C46" s="7" t="s">
        <v>13</v>
      </c>
      <c r="D46" s="63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63"/>
      <c r="S46" s="59"/>
      <c r="T46" s="63"/>
      <c r="U46" s="59"/>
      <c r="V46" s="63"/>
      <c r="W46" s="59"/>
      <c r="X46" s="59"/>
      <c r="Y46" s="59"/>
      <c r="Z46" s="59"/>
      <c r="AA46" s="59"/>
      <c r="AB46" s="59"/>
      <c r="AC46" s="59"/>
      <c r="AD46" s="18"/>
    </row>
    <row r="47" spans="1:30" ht="12">
      <c r="A47" s="51"/>
      <c r="B47" s="58">
        <v>201</v>
      </c>
      <c r="C47" s="18" t="s">
        <v>14</v>
      </c>
      <c r="D47" s="25">
        <f>DSUM(KASSEBOK!$A$1:$E$1539,5,Kontokoder!$A$25:$A$26)</f>
        <v>0</v>
      </c>
      <c r="E47" s="59"/>
      <c r="F47" s="59">
        <v>2000</v>
      </c>
      <c r="G47" s="59">
        <v>4000</v>
      </c>
      <c r="H47" s="59">
        <v>119</v>
      </c>
      <c r="I47" s="59">
        <v>4000</v>
      </c>
      <c r="J47" s="59">
        <v>1969</v>
      </c>
      <c r="K47" s="59">
        <v>5000</v>
      </c>
      <c r="L47" s="59">
        <v>7067.05</v>
      </c>
      <c r="M47" s="59">
        <v>5000</v>
      </c>
      <c r="N47" s="59">
        <v>4740</v>
      </c>
      <c r="O47" s="59">
        <v>3000</v>
      </c>
      <c r="P47" s="59">
        <v>899</v>
      </c>
      <c r="Q47" s="59">
        <v>3000</v>
      </c>
      <c r="R47" s="25">
        <v>787</v>
      </c>
      <c r="S47" s="59">
        <v>3000</v>
      </c>
      <c r="T47" s="25">
        <v>249</v>
      </c>
      <c r="U47" s="59">
        <v>5000</v>
      </c>
      <c r="V47" s="25">
        <v>2112</v>
      </c>
      <c r="W47" s="59">
        <v>5000</v>
      </c>
      <c r="X47" s="59">
        <v>3777</v>
      </c>
      <c r="Y47" s="59">
        <v>10000</v>
      </c>
      <c r="Z47" s="59">
        <v>7115.5</v>
      </c>
      <c r="AA47" s="59">
        <v>10000</v>
      </c>
      <c r="AB47" s="59">
        <v>20000</v>
      </c>
      <c r="AC47" s="59">
        <v>5099.5</v>
      </c>
      <c r="AD47" s="59">
        <v>10122.46</v>
      </c>
    </row>
    <row r="48" spans="1:30" ht="12">
      <c r="A48" s="51"/>
      <c r="B48" s="58"/>
      <c r="D48" s="63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63"/>
      <c r="S48" s="59"/>
      <c r="T48" s="63"/>
      <c r="U48" s="59"/>
      <c r="V48" s="63"/>
      <c r="W48" s="59"/>
      <c r="X48" s="59"/>
      <c r="Y48" s="59"/>
      <c r="Z48" s="59"/>
      <c r="AA48" s="59"/>
      <c r="AB48" s="59"/>
      <c r="AC48" s="59"/>
      <c r="AD48" s="59"/>
    </row>
    <row r="49" spans="1:30" ht="16.5" customHeight="1">
      <c r="A49" s="51"/>
      <c r="B49" s="58">
        <v>202</v>
      </c>
      <c r="C49" s="18" t="s">
        <v>398</v>
      </c>
      <c r="D49" s="25">
        <f>DSUM(KASSEBOK!$A$1:$E$1539,5,Kontokoder!$B$25:$B$26)</f>
        <v>874</v>
      </c>
      <c r="E49" s="59"/>
      <c r="F49" s="59">
        <v>1000</v>
      </c>
      <c r="G49" s="59">
        <v>3000</v>
      </c>
      <c r="H49" s="59">
        <v>2676</v>
      </c>
      <c r="I49" s="59">
        <v>2000</v>
      </c>
      <c r="J49" s="59">
        <v>1746</v>
      </c>
      <c r="K49" s="59">
        <v>2000</v>
      </c>
      <c r="L49" s="59">
        <v>5763</v>
      </c>
      <c r="M49" s="59">
        <v>2000</v>
      </c>
      <c r="N49" s="59">
        <v>7773</v>
      </c>
      <c r="O49" s="59">
        <v>8000</v>
      </c>
      <c r="P49" s="59">
        <v>6315.57</v>
      </c>
      <c r="Q49" s="59">
        <v>8000</v>
      </c>
      <c r="R49" s="25">
        <v>13773.55</v>
      </c>
      <c r="S49" s="59">
        <v>8000</v>
      </c>
      <c r="T49" s="25">
        <v>3964.51</v>
      </c>
      <c r="U49" s="59">
        <v>11000</v>
      </c>
      <c r="V49" s="25">
        <v>7536.38</v>
      </c>
      <c r="W49" s="59">
        <v>11000</v>
      </c>
      <c r="X49" s="59">
        <v>9600.85</v>
      </c>
      <c r="Y49" s="59">
        <v>11000</v>
      </c>
      <c r="Z49" s="59">
        <v>10607.34</v>
      </c>
      <c r="AA49" s="59">
        <v>10000</v>
      </c>
      <c r="AB49" s="59">
        <v>10000</v>
      </c>
      <c r="AC49" s="59">
        <v>8869.15</v>
      </c>
      <c r="AD49" s="59">
        <v>2102.08</v>
      </c>
    </row>
    <row r="50" spans="1:30" ht="12">
      <c r="A50" s="51"/>
      <c r="B50" s="58"/>
      <c r="D50" s="63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63"/>
      <c r="S50" s="59"/>
      <c r="T50" s="63"/>
      <c r="U50" s="59"/>
      <c r="V50" s="63"/>
      <c r="W50" s="59"/>
      <c r="X50" s="59"/>
      <c r="Y50" s="59"/>
      <c r="Z50" s="59"/>
      <c r="AA50" s="59"/>
      <c r="AB50" s="59"/>
      <c r="AC50" s="59"/>
      <c r="AD50" s="59"/>
    </row>
    <row r="51" spans="1:30" ht="12">
      <c r="A51" s="51"/>
      <c r="B51" s="58">
        <v>203</v>
      </c>
      <c r="C51" s="18" t="s">
        <v>399</v>
      </c>
      <c r="D51" s="25">
        <f>DSUM(KASSEBOK!$A$1:$E$1539,5,Kontokoder!$C$25:$C$26)</f>
        <v>0</v>
      </c>
      <c r="E51" s="59"/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2000</v>
      </c>
      <c r="L51" s="59">
        <v>0</v>
      </c>
      <c r="M51" s="59">
        <v>2000</v>
      </c>
      <c r="N51" s="59">
        <v>305.6</v>
      </c>
      <c r="O51" s="59">
        <v>5000</v>
      </c>
      <c r="P51" s="59">
        <v>0</v>
      </c>
      <c r="Q51" s="59">
        <v>5000</v>
      </c>
      <c r="R51" s="25">
        <v>0</v>
      </c>
      <c r="S51" s="59">
        <v>5000</v>
      </c>
      <c r="T51" s="25">
        <v>0</v>
      </c>
      <c r="U51" s="59">
        <v>5000</v>
      </c>
      <c r="V51" s="25">
        <v>2893</v>
      </c>
      <c r="W51" s="59">
        <v>5000</v>
      </c>
      <c r="X51" s="59">
        <v>0</v>
      </c>
      <c r="Y51" s="59">
        <v>5000</v>
      </c>
      <c r="Z51" s="59">
        <v>2721</v>
      </c>
      <c r="AA51" s="59">
        <v>5000</v>
      </c>
      <c r="AB51" s="59">
        <v>5000</v>
      </c>
      <c r="AC51" s="59">
        <v>2255</v>
      </c>
      <c r="AD51" s="59">
        <v>0</v>
      </c>
    </row>
    <row r="52" spans="1:30" ht="12">
      <c r="A52" s="51"/>
      <c r="B52" s="58"/>
      <c r="D52" s="63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63"/>
      <c r="S52" s="59"/>
      <c r="T52" s="63"/>
      <c r="U52" s="59"/>
      <c r="V52" s="63"/>
      <c r="W52" s="59"/>
      <c r="X52" s="59"/>
      <c r="Y52" s="59"/>
      <c r="Z52" s="59"/>
      <c r="AA52" s="59"/>
      <c r="AB52" s="59"/>
      <c r="AC52" s="59"/>
      <c r="AD52" s="59"/>
    </row>
    <row r="53" spans="1:30" ht="12.75" customHeight="1">
      <c r="A53" s="51"/>
      <c r="B53" s="58">
        <v>205</v>
      </c>
      <c r="C53" s="18" t="s">
        <v>29</v>
      </c>
      <c r="D53" s="25">
        <f>DSUM(KASSEBOK!$A$1:$E$1539,5,Kontokoder!$E$25:$E$26)</f>
        <v>0</v>
      </c>
      <c r="E53" s="59"/>
      <c r="F53" s="59">
        <v>0</v>
      </c>
      <c r="G53" s="59">
        <v>0</v>
      </c>
      <c r="H53" s="59">
        <v>10000</v>
      </c>
      <c r="I53" s="59">
        <v>0</v>
      </c>
      <c r="J53" s="59">
        <v>-8632.95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59">
        <v>15875</v>
      </c>
      <c r="Q53" s="59">
        <v>20000</v>
      </c>
      <c r="R53" s="25">
        <v>13750</v>
      </c>
      <c r="S53" s="59">
        <v>20000</v>
      </c>
      <c r="T53" s="25">
        <v>20009</v>
      </c>
      <c r="U53" s="59">
        <v>15000</v>
      </c>
      <c r="V53" s="25">
        <v>13250</v>
      </c>
      <c r="W53" s="59">
        <v>15000</v>
      </c>
      <c r="X53" s="59">
        <v>11250</v>
      </c>
      <c r="Y53" s="59">
        <v>15000</v>
      </c>
      <c r="Z53" s="59">
        <v>12750</v>
      </c>
      <c r="AA53" s="59">
        <v>15000</v>
      </c>
      <c r="AB53" s="59">
        <v>20000</v>
      </c>
      <c r="AC53" s="59">
        <v>10000</v>
      </c>
      <c r="AD53" s="59">
        <v>18750</v>
      </c>
    </row>
    <row r="54" spans="1:30" ht="12">
      <c r="A54" s="51"/>
      <c r="B54" s="58"/>
      <c r="D54" s="63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63"/>
      <c r="S54" s="59"/>
      <c r="T54" s="63"/>
      <c r="U54" s="59"/>
      <c r="V54" s="63"/>
      <c r="W54" s="59"/>
      <c r="X54" s="59"/>
      <c r="Y54" s="59"/>
      <c r="Z54" s="59"/>
      <c r="AA54" s="59"/>
      <c r="AB54" s="59"/>
      <c r="AC54" s="59"/>
      <c r="AD54" s="59"/>
    </row>
    <row r="55" spans="1:30" ht="11.25" customHeight="1">
      <c r="A55" s="51"/>
      <c r="B55" s="58">
        <v>206</v>
      </c>
      <c r="C55" s="18" t="s">
        <v>401</v>
      </c>
      <c r="D55" s="25">
        <f>DSUM(KASSEBOK!$A$1:$E$1539,5,Kontokoder!$F$25:$F$26)</f>
        <v>0</v>
      </c>
      <c r="E55" s="59"/>
      <c r="F55" s="59">
        <v>2000</v>
      </c>
      <c r="G55" s="59">
        <v>2000</v>
      </c>
      <c r="H55" s="59">
        <v>0</v>
      </c>
      <c r="I55" s="59">
        <v>4000</v>
      </c>
      <c r="J55" s="59">
        <v>0</v>
      </c>
      <c r="K55" s="59">
        <v>4000</v>
      </c>
      <c r="L55" s="59">
        <v>3200</v>
      </c>
      <c r="M55" s="59">
        <v>4500</v>
      </c>
      <c r="N55" s="59">
        <v>3800</v>
      </c>
      <c r="O55" s="59">
        <v>4500</v>
      </c>
      <c r="P55" s="59">
        <v>2100</v>
      </c>
      <c r="Q55" s="59">
        <v>4500</v>
      </c>
      <c r="R55" s="25">
        <v>4035</v>
      </c>
      <c r="S55" s="59">
        <v>4000</v>
      </c>
      <c r="T55" s="25">
        <v>2673.75</v>
      </c>
      <c r="U55" s="59">
        <v>4000</v>
      </c>
      <c r="V55" s="25">
        <v>2655</v>
      </c>
      <c r="W55" s="59">
        <v>4000</v>
      </c>
      <c r="X55" s="59">
        <v>3875</v>
      </c>
      <c r="Y55" s="59">
        <v>3000</v>
      </c>
      <c r="Z55" s="59">
        <v>2555</v>
      </c>
      <c r="AA55" s="59">
        <v>3000</v>
      </c>
      <c r="AB55" s="59">
        <v>3000</v>
      </c>
      <c r="AC55" s="59">
        <v>2420</v>
      </c>
      <c r="AD55" s="59">
        <v>2555</v>
      </c>
    </row>
    <row r="56" spans="1:30" ht="12">
      <c r="A56" s="51"/>
      <c r="B56" s="58"/>
      <c r="D56" s="63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63"/>
      <c r="S56" s="59"/>
      <c r="T56" s="63"/>
      <c r="U56" s="59"/>
      <c r="V56" s="63"/>
      <c r="W56" s="59"/>
      <c r="X56" s="59"/>
      <c r="Y56" s="59"/>
      <c r="Z56" s="59"/>
      <c r="AA56" s="59"/>
      <c r="AB56" s="59"/>
      <c r="AC56" s="59"/>
      <c r="AD56" s="59"/>
    </row>
    <row r="57" spans="1:30" ht="12">
      <c r="A57" s="51"/>
      <c r="B57" s="58">
        <v>207</v>
      </c>
      <c r="C57" s="18" t="s">
        <v>28</v>
      </c>
      <c r="D57" s="25">
        <f>DSUM(KASSEBOK!$A$1:$E$1539,5,Kontokoder!$G$25:$G$26)</f>
        <v>0</v>
      </c>
      <c r="E57" s="59"/>
      <c r="F57" s="59">
        <v>3000</v>
      </c>
      <c r="G57" s="59">
        <v>3000</v>
      </c>
      <c r="H57" s="59">
        <v>0</v>
      </c>
      <c r="I57" s="59">
        <v>3000</v>
      </c>
      <c r="J57" s="59">
        <v>0</v>
      </c>
      <c r="K57" s="59">
        <v>3000</v>
      </c>
      <c r="L57" s="59">
        <v>963.8</v>
      </c>
      <c r="M57" s="59">
        <v>3000</v>
      </c>
      <c r="N57" s="59">
        <v>1725</v>
      </c>
      <c r="O57" s="59">
        <v>3000</v>
      </c>
      <c r="P57" s="59">
        <v>1150</v>
      </c>
      <c r="Q57" s="59">
        <v>3000</v>
      </c>
      <c r="R57" s="25">
        <v>586</v>
      </c>
      <c r="S57" s="59">
        <v>3000</v>
      </c>
      <c r="T57" s="25">
        <v>625</v>
      </c>
      <c r="U57" s="59">
        <v>3000</v>
      </c>
      <c r="V57" s="25">
        <v>0</v>
      </c>
      <c r="W57" s="59">
        <v>3000</v>
      </c>
      <c r="X57" s="59">
        <v>0</v>
      </c>
      <c r="Y57" s="59">
        <v>3000</v>
      </c>
      <c r="Z57" s="59">
        <v>1936.15</v>
      </c>
      <c r="AA57" s="59">
        <v>3000</v>
      </c>
      <c r="AB57" s="59">
        <v>3000</v>
      </c>
      <c r="AC57" s="59">
        <v>2804</v>
      </c>
      <c r="AD57" s="59">
        <v>10416</v>
      </c>
    </row>
    <row r="58" spans="1:30" ht="12">
      <c r="A58" s="51"/>
      <c r="B58" s="58"/>
      <c r="D58" s="63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63"/>
      <c r="S58" s="59"/>
      <c r="T58" s="63"/>
      <c r="U58" s="59"/>
      <c r="V58" s="63"/>
      <c r="W58" s="59"/>
      <c r="X58" s="59"/>
      <c r="Y58" s="59"/>
      <c r="Z58" s="59"/>
      <c r="AA58" s="59"/>
      <c r="AB58" s="59"/>
      <c r="AC58" s="59"/>
      <c r="AD58" s="59"/>
    </row>
    <row r="59" spans="1:30" ht="12">
      <c r="A59" s="51"/>
      <c r="B59" s="58">
        <v>208</v>
      </c>
      <c r="C59" s="18" t="s">
        <v>402</v>
      </c>
      <c r="D59" s="25">
        <f>DSUM(KASSEBOK!$A$1:$E$1539,5,Kontokoder!$H$25:$H$26)</f>
        <v>0</v>
      </c>
      <c r="E59" s="59"/>
      <c r="F59" s="59">
        <v>10000</v>
      </c>
      <c r="G59" s="59">
        <v>10000</v>
      </c>
      <c r="H59" s="59">
        <v>70375</v>
      </c>
      <c r="I59" s="59">
        <v>10000</v>
      </c>
      <c r="J59" s="59">
        <v>9063</v>
      </c>
      <c r="K59" s="59">
        <v>10000</v>
      </c>
      <c r="L59" s="59">
        <v>4706</v>
      </c>
      <c r="M59" s="59">
        <v>5000</v>
      </c>
      <c r="N59" s="59">
        <v>-62529</v>
      </c>
      <c r="O59" s="59">
        <v>5000</v>
      </c>
      <c r="P59" s="59">
        <v>63029</v>
      </c>
      <c r="Q59" s="59">
        <v>5000</v>
      </c>
      <c r="R59" s="25">
        <v>0</v>
      </c>
      <c r="S59" s="59">
        <v>5000</v>
      </c>
      <c r="T59" s="25">
        <v>0</v>
      </c>
      <c r="U59" s="59">
        <v>10000</v>
      </c>
      <c r="V59" s="25">
        <v>-3911</v>
      </c>
      <c r="W59" s="59">
        <v>10000</v>
      </c>
      <c r="X59" s="59">
        <v>2330</v>
      </c>
      <c r="Y59" s="59">
        <v>10000</v>
      </c>
      <c r="Z59" s="59">
        <v>5735.46</v>
      </c>
      <c r="AA59" s="59">
        <v>10000</v>
      </c>
      <c r="AB59" s="59">
        <v>40000</v>
      </c>
      <c r="AC59" s="59">
        <v>5649</v>
      </c>
      <c r="AD59" s="59">
        <v>616</v>
      </c>
    </row>
    <row r="60" spans="1:30" ht="16.5" customHeight="1">
      <c r="A60" s="51"/>
      <c r="B60" s="58"/>
      <c r="D60" s="63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63"/>
      <c r="S60" s="59"/>
      <c r="T60" s="63"/>
      <c r="U60" s="59"/>
      <c r="V60" s="63"/>
      <c r="W60" s="59"/>
      <c r="X60" s="59"/>
      <c r="Y60" s="59"/>
      <c r="Z60" s="59"/>
      <c r="AA60" s="59"/>
      <c r="AB60" s="59"/>
      <c r="AC60" s="59"/>
      <c r="AD60" s="59"/>
    </row>
    <row r="61" spans="1:30" ht="12">
      <c r="A61" s="51"/>
      <c r="B61" s="58"/>
      <c r="D61" s="63"/>
      <c r="E61" s="31">
        <f>SUM(D47:D59)</f>
        <v>874</v>
      </c>
      <c r="F61" s="31">
        <f>SUM(F47:F59)</f>
        <v>18000</v>
      </c>
      <c r="G61" s="31">
        <f>SUM(G47:G59)</f>
        <v>22000</v>
      </c>
      <c r="H61" s="31">
        <f>SUM(H47:H59)</f>
        <v>83170</v>
      </c>
      <c r="I61" s="31">
        <f aca="true" t="shared" si="1" ref="I61:AD61">SUM(I47:I59)</f>
        <v>23000</v>
      </c>
      <c r="J61" s="31">
        <f t="shared" si="1"/>
        <v>4145.049999999999</v>
      </c>
      <c r="K61" s="31">
        <f t="shared" si="1"/>
        <v>26000</v>
      </c>
      <c r="L61" s="31">
        <f t="shared" si="1"/>
        <v>21699.85</v>
      </c>
      <c r="M61" s="31">
        <f t="shared" si="1"/>
        <v>21500</v>
      </c>
      <c r="N61" s="31">
        <f t="shared" si="1"/>
        <v>-44185.4</v>
      </c>
      <c r="O61" s="31">
        <f t="shared" si="1"/>
        <v>28500</v>
      </c>
      <c r="P61" s="31">
        <f t="shared" si="1"/>
        <v>89368.57</v>
      </c>
      <c r="Q61" s="31">
        <f t="shared" si="1"/>
        <v>48500</v>
      </c>
      <c r="R61" s="146">
        <f t="shared" si="1"/>
        <v>32931.55</v>
      </c>
      <c r="S61" s="31">
        <f t="shared" si="1"/>
        <v>48000</v>
      </c>
      <c r="T61" s="146">
        <f t="shared" si="1"/>
        <v>27521.260000000002</v>
      </c>
      <c r="U61" s="31">
        <f t="shared" si="1"/>
        <v>53000</v>
      </c>
      <c r="V61" s="146">
        <f t="shared" si="1"/>
        <v>24535.38</v>
      </c>
      <c r="W61" s="31">
        <f t="shared" si="1"/>
        <v>53000</v>
      </c>
      <c r="X61" s="31">
        <f t="shared" si="1"/>
        <v>30832.85</v>
      </c>
      <c r="Y61" s="31">
        <f t="shared" si="1"/>
        <v>57000</v>
      </c>
      <c r="Z61" s="31">
        <f t="shared" si="1"/>
        <v>43420.45</v>
      </c>
      <c r="AA61" s="31">
        <f t="shared" si="1"/>
        <v>56000</v>
      </c>
      <c r="AB61" s="31">
        <f t="shared" si="1"/>
        <v>101000</v>
      </c>
      <c r="AC61" s="31">
        <f t="shared" si="1"/>
        <v>37096.65</v>
      </c>
      <c r="AD61" s="31">
        <f t="shared" si="1"/>
        <v>44561.54</v>
      </c>
    </row>
    <row r="62" spans="1:30" ht="12">
      <c r="A62" s="51"/>
      <c r="B62" s="58"/>
      <c r="D62" s="63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146"/>
      <c r="S62" s="31"/>
      <c r="T62" s="146"/>
      <c r="U62" s="31"/>
      <c r="V62" s="146"/>
      <c r="W62" s="31"/>
      <c r="X62" s="31"/>
      <c r="Y62" s="31"/>
      <c r="Z62" s="31"/>
      <c r="AA62" s="31"/>
      <c r="AB62" s="31"/>
      <c r="AC62" s="31"/>
      <c r="AD62" s="31"/>
    </row>
    <row r="63" spans="1:30" ht="12">
      <c r="A63" s="39">
        <v>30</v>
      </c>
      <c r="B63" s="58"/>
      <c r="C63" s="7" t="s">
        <v>625</v>
      </c>
      <c r="D63" s="63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63"/>
      <c r="S63" s="59"/>
      <c r="T63" s="63"/>
      <c r="U63" s="59"/>
      <c r="V63" s="63"/>
      <c r="W63" s="59"/>
      <c r="X63" s="59"/>
      <c r="Y63" s="59"/>
      <c r="Z63" s="59"/>
      <c r="AA63" s="59"/>
      <c r="AB63" s="59"/>
      <c r="AC63" s="59"/>
      <c r="AD63" s="59"/>
    </row>
    <row r="64" spans="1:30" ht="12">
      <c r="A64" s="51"/>
      <c r="B64" s="58">
        <v>301</v>
      </c>
      <c r="C64" s="82" t="s">
        <v>524</v>
      </c>
      <c r="D64" s="25">
        <f>DSUM(KASSEBOK!$A$1:$E$1539,5,Kontokoder!$A$49:$A$50)</f>
        <v>18036</v>
      </c>
      <c r="E64" s="59"/>
      <c r="F64" s="59">
        <v>25000</v>
      </c>
      <c r="G64" s="59">
        <v>10000</v>
      </c>
      <c r="H64" s="59">
        <v>4373</v>
      </c>
      <c r="I64" s="59">
        <v>10000</v>
      </c>
      <c r="J64" s="59">
        <v>4799.96</v>
      </c>
      <c r="K64" s="59">
        <v>20000</v>
      </c>
      <c r="L64" s="59">
        <v>14440.14</v>
      </c>
      <c r="M64" s="59">
        <v>20000</v>
      </c>
      <c r="N64" s="59">
        <v>15997</v>
      </c>
      <c r="O64" s="59">
        <v>20000</v>
      </c>
      <c r="P64" s="59">
        <v>11424</v>
      </c>
      <c r="Q64" s="59">
        <v>20000</v>
      </c>
      <c r="R64" s="25">
        <v>18721</v>
      </c>
      <c r="S64" s="59">
        <v>20000</v>
      </c>
      <c r="T64" s="25">
        <v>12598</v>
      </c>
      <c r="U64" s="59">
        <v>20000</v>
      </c>
      <c r="V64" s="25">
        <v>5940</v>
      </c>
      <c r="W64" s="59">
        <v>15000</v>
      </c>
      <c r="X64" s="59">
        <v>5116</v>
      </c>
      <c r="Y64" s="59">
        <v>20000</v>
      </c>
      <c r="Z64" s="59">
        <v>15385</v>
      </c>
      <c r="AA64" s="59">
        <v>20000</v>
      </c>
      <c r="AB64" s="59">
        <v>20000</v>
      </c>
      <c r="AC64" s="59">
        <v>9565.5</v>
      </c>
      <c r="AD64" s="59">
        <v>10285</v>
      </c>
    </row>
    <row r="65" spans="1:30" ht="12">
      <c r="A65" s="51"/>
      <c r="B65" s="58" t="s">
        <v>154</v>
      </c>
      <c r="C65" s="82" t="s">
        <v>597</v>
      </c>
      <c r="D65" s="25">
        <f>DSUM(KASSEBOK!$A$1:$E$1539,5,Kontokoder!$A$51:$A$52)</f>
        <v>59915</v>
      </c>
      <c r="E65" s="59"/>
      <c r="F65" s="59">
        <v>80000</v>
      </c>
      <c r="G65" s="59">
        <v>70000</v>
      </c>
      <c r="H65" s="59">
        <v>0</v>
      </c>
      <c r="I65" s="59">
        <v>0</v>
      </c>
      <c r="J65" s="59">
        <v>70270</v>
      </c>
      <c r="K65" s="59">
        <v>90000</v>
      </c>
      <c r="L65" s="59">
        <v>76755</v>
      </c>
      <c r="M65" s="59">
        <v>90000</v>
      </c>
      <c r="N65" s="59">
        <v>0</v>
      </c>
      <c r="O65" s="59">
        <v>0</v>
      </c>
      <c r="P65" s="59">
        <v>66837.8</v>
      </c>
      <c r="Q65" s="59">
        <v>70000</v>
      </c>
      <c r="R65" s="25">
        <v>49939.5</v>
      </c>
      <c r="S65" s="59">
        <v>100000</v>
      </c>
      <c r="T65" s="25">
        <v>61523</v>
      </c>
      <c r="U65" s="59">
        <v>85000</v>
      </c>
      <c r="V65" s="25">
        <v>53130</v>
      </c>
      <c r="W65" s="59">
        <v>85000</v>
      </c>
      <c r="X65" s="59">
        <v>78240.67</v>
      </c>
      <c r="Y65" s="59">
        <v>85000</v>
      </c>
      <c r="Z65" s="59">
        <v>66770.62</v>
      </c>
      <c r="AA65" s="59">
        <v>75000</v>
      </c>
      <c r="AB65" s="59">
        <v>60000</v>
      </c>
      <c r="AC65" s="59">
        <v>76178.75</v>
      </c>
      <c r="AD65" s="59">
        <v>57746.5</v>
      </c>
    </row>
    <row r="66" spans="1:30" ht="12">
      <c r="A66" s="51"/>
      <c r="B66" s="58" t="s">
        <v>22</v>
      </c>
      <c r="C66" s="82" t="s">
        <v>607</v>
      </c>
      <c r="D66" s="25">
        <f>DSUM(KASSEBOK!$A$1:$E$1539,5,Kontokoder!$A$53:$A$54)</f>
        <v>0</v>
      </c>
      <c r="E66" s="59"/>
      <c r="F66" s="59">
        <v>100000</v>
      </c>
      <c r="G66" s="59">
        <v>0</v>
      </c>
      <c r="H66" s="59">
        <v>96840</v>
      </c>
      <c r="I66" s="59">
        <v>80000</v>
      </c>
      <c r="J66" s="59">
        <v>0</v>
      </c>
      <c r="K66" s="59">
        <v>0</v>
      </c>
      <c r="L66" s="59">
        <v>72283</v>
      </c>
      <c r="M66" s="59">
        <v>110000</v>
      </c>
      <c r="N66" s="59">
        <v>0</v>
      </c>
      <c r="O66" s="59">
        <v>0</v>
      </c>
      <c r="P66" s="59">
        <v>0</v>
      </c>
      <c r="Q66" s="59">
        <v>0</v>
      </c>
      <c r="R66" s="25">
        <v>65296</v>
      </c>
      <c r="S66" s="59">
        <v>150000</v>
      </c>
      <c r="T66" s="25">
        <v>0</v>
      </c>
      <c r="U66" s="59">
        <v>0</v>
      </c>
      <c r="V66" s="25">
        <v>137010.62</v>
      </c>
      <c r="W66" s="59">
        <v>150000</v>
      </c>
      <c r="X66" s="59">
        <v>0</v>
      </c>
      <c r="Y66" s="59">
        <v>0</v>
      </c>
      <c r="Z66" s="59">
        <v>31000</v>
      </c>
      <c r="AA66" s="59">
        <v>20000</v>
      </c>
      <c r="AB66" s="59">
        <v>0</v>
      </c>
      <c r="AC66" s="59">
        <v>0</v>
      </c>
      <c r="AD66" s="59">
        <v>125797.93</v>
      </c>
    </row>
    <row r="67" spans="1:30" ht="12">
      <c r="A67" s="51"/>
      <c r="B67" s="58" t="s">
        <v>23</v>
      </c>
      <c r="C67" s="82" t="s">
        <v>555</v>
      </c>
      <c r="D67" s="25">
        <f>DSUM(KASSEBOK!$A$1:$E$1539,5,Kontokoder!$A$55:$A$56)</f>
        <v>0</v>
      </c>
      <c r="E67" s="59"/>
      <c r="F67" s="59">
        <v>5000</v>
      </c>
      <c r="G67" s="59">
        <v>5000</v>
      </c>
      <c r="H67" s="59">
        <v>0</v>
      </c>
      <c r="I67" s="59">
        <v>5000</v>
      </c>
      <c r="J67" s="59">
        <v>1955.91</v>
      </c>
      <c r="K67" s="59">
        <v>5000</v>
      </c>
      <c r="L67" s="59">
        <v>3635</v>
      </c>
      <c r="M67" s="59">
        <v>5000</v>
      </c>
      <c r="N67" s="59">
        <v>1342.19</v>
      </c>
      <c r="O67" s="59">
        <v>5000</v>
      </c>
      <c r="P67" s="59">
        <v>669.7</v>
      </c>
      <c r="Q67" s="59">
        <v>5000</v>
      </c>
      <c r="R67" s="25">
        <v>5701</v>
      </c>
      <c r="S67" s="59">
        <v>20000</v>
      </c>
      <c r="T67" s="25">
        <v>0</v>
      </c>
      <c r="U67" s="59">
        <v>20000</v>
      </c>
      <c r="V67" s="25">
        <v>0</v>
      </c>
      <c r="W67" s="59">
        <v>5000</v>
      </c>
      <c r="X67" s="59">
        <v>1760.67</v>
      </c>
      <c r="Y67" s="59">
        <v>5000</v>
      </c>
      <c r="Z67" s="59">
        <v>4659.3</v>
      </c>
      <c r="AA67" s="59">
        <v>2000</v>
      </c>
      <c r="AB67" s="59">
        <v>2000</v>
      </c>
      <c r="AC67" s="59">
        <v>357.97</v>
      </c>
      <c r="AD67" s="59">
        <v>862</v>
      </c>
    </row>
    <row r="68" spans="1:30" ht="12">
      <c r="A68" s="51"/>
      <c r="B68" s="58"/>
      <c r="E68" s="31">
        <f>SUM(D64:D67)</f>
        <v>77951</v>
      </c>
      <c r="F68" s="31">
        <f>SUM(F64:F67)</f>
        <v>210000</v>
      </c>
      <c r="G68" s="31">
        <f>SUM(G64:G67)</f>
        <v>85000</v>
      </c>
      <c r="H68" s="31">
        <f>SUM(H64:H67)</f>
        <v>101213</v>
      </c>
      <c r="I68" s="31">
        <f>SUM(I64:I67)</f>
        <v>95000</v>
      </c>
      <c r="J68" s="31">
        <f>SUM(J65:J67)</f>
        <v>72225.91</v>
      </c>
      <c r="K68" s="31">
        <f aca="true" t="shared" si="2" ref="K68:Q68">SUM(K65:K67)</f>
        <v>95000</v>
      </c>
      <c r="L68" s="31">
        <f t="shared" si="2"/>
        <v>152673</v>
      </c>
      <c r="M68" s="31">
        <f t="shared" si="2"/>
        <v>205000</v>
      </c>
      <c r="N68" s="31">
        <f t="shared" si="2"/>
        <v>1342.19</v>
      </c>
      <c r="O68" s="31">
        <f t="shared" si="2"/>
        <v>5000</v>
      </c>
      <c r="P68" s="31">
        <f t="shared" si="2"/>
        <v>67507.5</v>
      </c>
      <c r="Q68" s="31">
        <f t="shared" si="2"/>
        <v>75000</v>
      </c>
      <c r="R68" s="145">
        <f>SUM(R64:R67)</f>
        <v>139657.5</v>
      </c>
      <c r="S68" s="31">
        <f>SUM(S65:S67)</f>
        <v>270000</v>
      </c>
      <c r="T68" s="145">
        <f>SUM(T64:T67)</f>
        <v>74121</v>
      </c>
      <c r="U68" s="31">
        <f>SUM(U65:U67)</f>
        <v>105000</v>
      </c>
      <c r="V68" s="31">
        <f>SUM(V64:V67)</f>
        <v>196080.62</v>
      </c>
      <c r="W68" s="31">
        <f>SUM(W65:W67)</f>
        <v>240000</v>
      </c>
      <c r="X68" s="31">
        <f>SUM(X64:X67)</f>
        <v>85117.34</v>
      </c>
      <c r="Y68" s="31">
        <f aca="true" t="shared" si="3" ref="Y68:AD68">SUM(Y65:Y67)</f>
        <v>90000</v>
      </c>
      <c r="Z68" s="31">
        <f t="shared" si="3"/>
        <v>102429.92</v>
      </c>
      <c r="AA68" s="31">
        <f t="shared" si="3"/>
        <v>97000</v>
      </c>
      <c r="AB68" s="31">
        <f t="shared" si="3"/>
        <v>62000</v>
      </c>
      <c r="AC68" s="31">
        <f t="shared" si="3"/>
        <v>76536.72</v>
      </c>
      <c r="AD68" s="31">
        <f t="shared" si="3"/>
        <v>184406.43</v>
      </c>
    </row>
    <row r="69" spans="1:30" ht="12">
      <c r="A69" s="51"/>
      <c r="B69" s="58"/>
      <c r="D69" s="63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63"/>
      <c r="S69" s="59"/>
      <c r="T69" s="63"/>
      <c r="U69" s="59"/>
      <c r="V69" s="63"/>
      <c r="W69" s="59"/>
      <c r="X69" s="59"/>
      <c r="Y69" s="59"/>
      <c r="Z69" s="59"/>
      <c r="AA69" s="59"/>
      <c r="AB69" s="59"/>
      <c r="AC69" s="59"/>
      <c r="AD69" s="59"/>
    </row>
    <row r="70" spans="1:30" ht="12">
      <c r="A70" s="51"/>
      <c r="B70" s="58">
        <v>302</v>
      </c>
      <c r="C70" s="82" t="s">
        <v>546</v>
      </c>
      <c r="D70" s="25">
        <f>DSUM(KASSEBOK!$A$1:$E$1539,5,Kontokoder!$B$49:$B$50)</f>
        <v>50784</v>
      </c>
      <c r="E70" s="59"/>
      <c r="F70" s="59">
        <v>75000</v>
      </c>
      <c r="G70" s="59">
        <v>75000</v>
      </c>
      <c r="H70" s="59">
        <v>67793</v>
      </c>
      <c r="I70" s="59">
        <v>75000</v>
      </c>
      <c r="J70" s="59">
        <v>56217.7</v>
      </c>
      <c r="K70" s="59">
        <v>75000</v>
      </c>
      <c r="L70" s="59">
        <v>60080.78</v>
      </c>
      <c r="M70" s="59">
        <v>75000</v>
      </c>
      <c r="N70" s="59">
        <v>0</v>
      </c>
      <c r="O70" s="59">
        <v>0</v>
      </c>
      <c r="P70" s="59">
        <v>70239.63</v>
      </c>
      <c r="Q70" s="59">
        <v>80000</v>
      </c>
      <c r="R70" s="25">
        <v>47845.17</v>
      </c>
      <c r="S70" s="59">
        <v>90000</v>
      </c>
      <c r="T70" s="25">
        <v>51490.16</v>
      </c>
      <c r="U70" s="59">
        <v>90000</v>
      </c>
      <c r="V70" s="25">
        <v>38902.48</v>
      </c>
      <c r="W70" s="59">
        <v>95000</v>
      </c>
      <c r="X70" s="59">
        <v>0</v>
      </c>
      <c r="Y70" s="59"/>
      <c r="Z70" s="59"/>
      <c r="AA70" s="59"/>
      <c r="AB70" s="59"/>
      <c r="AC70" s="59"/>
      <c r="AD70" s="103"/>
    </row>
    <row r="71" spans="1:30" ht="12">
      <c r="A71" s="51"/>
      <c r="B71" s="58" t="s">
        <v>157</v>
      </c>
      <c r="C71" s="82" t="s">
        <v>405</v>
      </c>
      <c r="D71" s="25">
        <f>DSUM(KASSEBOK!$A$1:$E$1539,5,Kontokoder!$B$51:$B$52)</f>
        <v>17519</v>
      </c>
      <c r="E71" s="59"/>
      <c r="F71" s="59">
        <v>23000</v>
      </c>
      <c r="G71" s="59">
        <v>20000</v>
      </c>
      <c r="H71" s="59">
        <v>3146</v>
      </c>
      <c r="I71" s="59">
        <v>10000</v>
      </c>
      <c r="J71" s="59">
        <v>10790</v>
      </c>
      <c r="K71" s="59">
        <v>20000</v>
      </c>
      <c r="L71" s="59">
        <v>17834</v>
      </c>
      <c r="M71" s="59">
        <v>30000</v>
      </c>
      <c r="N71" s="59">
        <v>17000.4</v>
      </c>
      <c r="O71" s="59">
        <v>30000</v>
      </c>
      <c r="P71" s="59">
        <v>26975</v>
      </c>
      <c r="Q71" s="59">
        <v>20000</v>
      </c>
      <c r="R71" s="25">
        <v>8984</v>
      </c>
      <c r="S71" s="59">
        <v>20000</v>
      </c>
      <c r="T71" s="25">
        <v>7654</v>
      </c>
      <c r="U71" s="59">
        <v>20000</v>
      </c>
      <c r="V71" s="25">
        <v>0</v>
      </c>
      <c r="W71" s="59"/>
      <c r="X71" s="59">
        <v>0</v>
      </c>
      <c r="Y71" s="59"/>
      <c r="Z71" s="59"/>
      <c r="AA71" s="59"/>
      <c r="AB71" s="59"/>
      <c r="AC71" s="59">
        <v>0</v>
      </c>
      <c r="AD71" s="59"/>
    </row>
    <row r="72" spans="1:30" ht="12">
      <c r="A72" s="51"/>
      <c r="B72" s="58" t="s">
        <v>24</v>
      </c>
      <c r="C72" s="82" t="s">
        <v>635</v>
      </c>
      <c r="D72" s="25">
        <f>DSUM(KASSEBOK!$A$1:$E$1539,5,Kontokoder!$B$53:$B$54)</f>
        <v>0</v>
      </c>
      <c r="E72" s="59"/>
      <c r="F72" s="59">
        <v>60000</v>
      </c>
      <c r="G72" s="59">
        <v>60000</v>
      </c>
      <c r="H72" s="59"/>
      <c r="I72" s="59"/>
      <c r="J72" s="59"/>
      <c r="K72" s="59"/>
      <c r="L72" s="59"/>
      <c r="M72" s="59"/>
      <c r="N72" s="59">
        <v>0</v>
      </c>
      <c r="O72" s="59"/>
      <c r="P72" s="59">
        <v>0</v>
      </c>
      <c r="Q72" s="59"/>
      <c r="R72" s="25">
        <v>0</v>
      </c>
      <c r="S72" s="59"/>
      <c r="T72" s="25">
        <v>0</v>
      </c>
      <c r="U72" s="59"/>
      <c r="V72" s="25">
        <v>0</v>
      </c>
      <c r="W72" s="59"/>
      <c r="X72" s="59">
        <v>0</v>
      </c>
      <c r="Y72" s="59"/>
      <c r="Z72" s="59"/>
      <c r="AA72" s="59"/>
      <c r="AB72" s="59"/>
      <c r="AC72" s="59">
        <v>125</v>
      </c>
      <c r="AD72" s="59"/>
    </row>
    <row r="73" spans="1:30" ht="12">
      <c r="A73" s="51"/>
      <c r="B73" s="58"/>
      <c r="E73" s="31">
        <f>SUM(D70:D72)</f>
        <v>68303</v>
      </c>
      <c r="F73" s="31">
        <f>SUM(F70:F72)</f>
        <v>158000</v>
      </c>
      <c r="G73" s="31">
        <f aca="true" t="shared" si="4" ref="G73:L73">SUM(G70:G72)</f>
        <v>155000</v>
      </c>
      <c r="H73" s="31">
        <f t="shared" si="4"/>
        <v>70939</v>
      </c>
      <c r="I73" s="31">
        <f t="shared" si="4"/>
        <v>85000</v>
      </c>
      <c r="J73" s="31">
        <f t="shared" si="4"/>
        <v>67007.7</v>
      </c>
      <c r="K73" s="31">
        <f t="shared" si="4"/>
        <v>95000</v>
      </c>
      <c r="L73" s="31">
        <f t="shared" si="4"/>
        <v>77914.78</v>
      </c>
      <c r="M73" s="31">
        <f aca="true" t="shared" si="5" ref="M73:R73">SUM(M70:M72)</f>
        <v>105000</v>
      </c>
      <c r="N73" s="31">
        <f t="shared" si="5"/>
        <v>17000.4</v>
      </c>
      <c r="O73" s="31">
        <f t="shared" si="5"/>
        <v>30000</v>
      </c>
      <c r="P73" s="31">
        <f t="shared" si="5"/>
        <v>97214.63</v>
      </c>
      <c r="Q73" s="31">
        <f t="shared" si="5"/>
        <v>100000</v>
      </c>
      <c r="R73" s="145">
        <f t="shared" si="5"/>
        <v>56829.17</v>
      </c>
      <c r="S73" s="31">
        <f aca="true" t="shared" si="6" ref="S73:X73">SUM(S70:S72)</f>
        <v>110000</v>
      </c>
      <c r="T73" s="145">
        <f t="shared" si="6"/>
        <v>59144.16</v>
      </c>
      <c r="U73" s="31">
        <f t="shared" si="6"/>
        <v>110000</v>
      </c>
      <c r="V73" s="145">
        <f t="shared" si="6"/>
        <v>38902.48</v>
      </c>
      <c r="W73" s="31">
        <f t="shared" si="6"/>
        <v>95000</v>
      </c>
      <c r="X73" s="31">
        <f t="shared" si="6"/>
        <v>0</v>
      </c>
      <c r="Y73" s="31">
        <f aca="true" t="shared" si="7" ref="Y73:AD73">SUM(Y70:Y72)</f>
        <v>0</v>
      </c>
      <c r="Z73" s="31">
        <f t="shared" si="7"/>
        <v>0</v>
      </c>
      <c r="AA73" s="31">
        <f t="shared" si="7"/>
        <v>0</v>
      </c>
      <c r="AB73" s="31">
        <f t="shared" si="7"/>
        <v>0</v>
      </c>
      <c r="AC73" s="31">
        <f t="shared" si="7"/>
        <v>125</v>
      </c>
      <c r="AD73" s="31">
        <f t="shared" si="7"/>
        <v>0</v>
      </c>
    </row>
    <row r="74" spans="1:30" ht="12">
      <c r="A74" s="51"/>
      <c r="B74" s="58"/>
      <c r="D74" s="63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63"/>
      <c r="S74" s="59"/>
      <c r="T74" s="63"/>
      <c r="U74" s="59"/>
      <c r="V74" s="63"/>
      <c r="W74" s="59"/>
      <c r="X74" s="59"/>
      <c r="Y74" s="59"/>
      <c r="Z74" s="59"/>
      <c r="AA74" s="59"/>
      <c r="AB74" s="59"/>
      <c r="AC74" s="59"/>
      <c r="AD74" s="59"/>
    </row>
    <row r="75" spans="1:30" ht="12">
      <c r="A75" s="51"/>
      <c r="B75" s="58">
        <v>303</v>
      </c>
      <c r="C75" s="82" t="s">
        <v>622</v>
      </c>
      <c r="D75" s="25">
        <f>DSUM(KASSEBOK!$A$1:$E$1539,5,Kontokoder!$C$49:$C$50)</f>
        <v>4616</v>
      </c>
      <c r="E75" s="59"/>
      <c r="F75" s="59">
        <v>10000</v>
      </c>
      <c r="G75" s="59">
        <v>10000</v>
      </c>
      <c r="H75" s="59">
        <v>0</v>
      </c>
      <c r="I75" s="59">
        <v>10000</v>
      </c>
      <c r="J75" s="59">
        <v>0</v>
      </c>
      <c r="K75" s="59">
        <v>10000</v>
      </c>
      <c r="L75" s="59">
        <v>5848</v>
      </c>
      <c r="M75" s="59">
        <v>10000</v>
      </c>
      <c r="N75" s="59">
        <v>0</v>
      </c>
      <c r="O75" s="59">
        <v>5000</v>
      </c>
      <c r="P75" s="59">
        <v>0</v>
      </c>
      <c r="Q75" s="59">
        <v>5000</v>
      </c>
      <c r="R75" s="25">
        <v>269</v>
      </c>
      <c r="S75" s="59">
        <v>20000</v>
      </c>
      <c r="T75" s="25">
        <v>0</v>
      </c>
      <c r="U75" s="59">
        <v>20000</v>
      </c>
      <c r="V75" s="25">
        <v>2203</v>
      </c>
      <c r="W75" s="59">
        <v>20000</v>
      </c>
      <c r="X75" s="59"/>
      <c r="Y75" s="59"/>
      <c r="Z75" s="59"/>
      <c r="AA75" s="59"/>
      <c r="AB75" s="59"/>
      <c r="AC75" s="59">
        <v>129.8</v>
      </c>
      <c r="AD75" s="59"/>
    </row>
    <row r="76" spans="1:30" ht="12">
      <c r="A76" s="51"/>
      <c r="B76" s="58" t="s">
        <v>160</v>
      </c>
      <c r="C76" s="82" t="s">
        <v>579</v>
      </c>
      <c r="D76" s="25">
        <f>DSUM(KASSEBOK!$A$1:$E$1539,5,Kontokoder!$C$51:$C$52)</f>
        <v>0</v>
      </c>
      <c r="E76" s="59"/>
      <c r="F76" s="59">
        <v>7000</v>
      </c>
      <c r="G76" s="59">
        <v>7000</v>
      </c>
      <c r="H76" s="59">
        <v>1672.5</v>
      </c>
      <c r="I76" s="59">
        <v>7000</v>
      </c>
      <c r="J76" s="59">
        <v>0</v>
      </c>
      <c r="K76" s="59">
        <v>7000</v>
      </c>
      <c r="L76" s="59">
        <v>6548.7</v>
      </c>
      <c r="M76" s="59">
        <v>7000</v>
      </c>
      <c r="N76" s="59">
        <v>6990.9</v>
      </c>
      <c r="O76" s="59">
        <v>7000</v>
      </c>
      <c r="P76" s="59">
        <v>5908</v>
      </c>
      <c r="Q76" s="59">
        <v>7000</v>
      </c>
      <c r="R76" s="25">
        <v>6962.1</v>
      </c>
      <c r="S76" s="59">
        <v>5000</v>
      </c>
      <c r="T76" s="25">
        <v>8494.85</v>
      </c>
      <c r="U76" s="59">
        <v>5000</v>
      </c>
      <c r="V76" s="25">
        <v>0</v>
      </c>
      <c r="W76" s="59">
        <v>5000</v>
      </c>
      <c r="X76" s="59">
        <v>3835.53</v>
      </c>
      <c r="Y76" s="59">
        <v>5000</v>
      </c>
      <c r="Z76" s="59">
        <v>5034.3</v>
      </c>
      <c r="AA76" s="59">
        <v>5000</v>
      </c>
      <c r="AB76" s="59">
        <v>5000</v>
      </c>
      <c r="AC76" s="59">
        <v>7625.5</v>
      </c>
      <c r="AD76" s="59">
        <v>2672</v>
      </c>
    </row>
    <row r="77" spans="1:30" ht="12">
      <c r="A77" s="51"/>
      <c r="B77" s="58" t="s">
        <v>26</v>
      </c>
      <c r="C77" s="82" t="s">
        <v>608</v>
      </c>
      <c r="D77" s="25">
        <f>DSUM(KASSEBOK!$A$1:$E$1539,5,Kontokoder!$C$53:$C$54)</f>
        <v>2991.25</v>
      </c>
      <c r="E77" s="59"/>
      <c r="F77" s="59">
        <v>5000</v>
      </c>
      <c r="G77" s="59">
        <v>10000</v>
      </c>
      <c r="H77" s="59">
        <v>8531</v>
      </c>
      <c r="I77" s="59">
        <v>5000</v>
      </c>
      <c r="J77" s="59">
        <v>0</v>
      </c>
      <c r="K77" s="59">
        <v>5000</v>
      </c>
      <c r="L77" s="59">
        <v>4728</v>
      </c>
      <c r="M77" s="59">
        <v>5000</v>
      </c>
      <c r="N77" s="59">
        <v>1631.5</v>
      </c>
      <c r="O77" s="59">
        <v>5000</v>
      </c>
      <c r="P77" s="59">
        <v>0</v>
      </c>
      <c r="Q77" s="59">
        <v>5000</v>
      </c>
      <c r="R77" s="25">
        <v>5396.78</v>
      </c>
      <c r="S77" s="59">
        <v>8000</v>
      </c>
      <c r="T77" s="25">
        <v>2765.69</v>
      </c>
      <c r="U77" s="59">
        <v>5000</v>
      </c>
      <c r="V77" s="25">
        <v>0</v>
      </c>
      <c r="W77" s="59">
        <v>5000</v>
      </c>
      <c r="X77" s="59">
        <v>0</v>
      </c>
      <c r="Y77" s="59">
        <v>1000</v>
      </c>
      <c r="Z77" s="59">
        <v>519</v>
      </c>
      <c r="AA77" s="59">
        <v>1000</v>
      </c>
      <c r="AB77" s="59">
        <v>1000</v>
      </c>
      <c r="AC77" s="59">
        <v>1391</v>
      </c>
      <c r="AD77" s="59">
        <v>190.18</v>
      </c>
    </row>
    <row r="78" spans="1:30" ht="12">
      <c r="A78" s="51"/>
      <c r="B78" s="58" t="s">
        <v>27</v>
      </c>
      <c r="C78" s="82" t="s">
        <v>553</v>
      </c>
      <c r="D78" s="25">
        <f>DSUM(KASSEBOK!$A$1:$E$1539,5,Kontokoder!$C$55:$C$56)</f>
        <v>27654.3</v>
      </c>
      <c r="E78" s="59">
        <f>SUM(D75:D78)</f>
        <v>35261.55</v>
      </c>
      <c r="F78" s="59">
        <v>95000</v>
      </c>
      <c r="G78" s="59">
        <v>100000</v>
      </c>
      <c r="H78" s="59">
        <v>63528</v>
      </c>
      <c r="I78" s="59">
        <v>100000</v>
      </c>
      <c r="J78" s="59">
        <v>0</v>
      </c>
      <c r="K78" s="59">
        <v>100000</v>
      </c>
      <c r="L78" s="59">
        <v>0</v>
      </c>
      <c r="M78" s="59">
        <v>0</v>
      </c>
      <c r="N78" s="59">
        <v>0</v>
      </c>
      <c r="O78" s="59">
        <v>0</v>
      </c>
      <c r="P78" s="59">
        <v>0</v>
      </c>
      <c r="Q78" s="59">
        <v>130000</v>
      </c>
      <c r="R78" s="25">
        <v>0</v>
      </c>
      <c r="S78" s="59">
        <v>0</v>
      </c>
      <c r="T78" s="25">
        <v>115734.61</v>
      </c>
      <c r="U78" s="59">
        <v>90000</v>
      </c>
      <c r="V78" s="25">
        <v>0</v>
      </c>
      <c r="W78" s="59"/>
      <c r="X78" s="59">
        <v>89054</v>
      </c>
      <c r="Y78" s="59">
        <v>115000</v>
      </c>
      <c r="Z78" s="59">
        <v>0</v>
      </c>
      <c r="AA78" s="59">
        <v>0</v>
      </c>
      <c r="AB78" s="59">
        <v>120000</v>
      </c>
      <c r="AC78" s="59">
        <v>62581.4</v>
      </c>
      <c r="AD78" s="113">
        <v>0</v>
      </c>
    </row>
    <row r="79" spans="1:30" ht="12">
      <c r="A79" s="51"/>
      <c r="B79" s="58" t="s">
        <v>36</v>
      </c>
      <c r="C79" s="82"/>
      <c r="D79" s="25">
        <f>DSUM(KASSEBOK!$A$1:$E$1539,5,Kontokoder!$C$57:$C$58)</f>
        <v>0</v>
      </c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S79" s="59"/>
      <c r="U79" s="59"/>
      <c r="W79" s="59"/>
      <c r="X79" s="59"/>
      <c r="Y79" s="59"/>
      <c r="Z79" s="59"/>
      <c r="AA79" s="59"/>
      <c r="AB79" s="59"/>
      <c r="AC79" s="59"/>
      <c r="AD79" s="59"/>
    </row>
    <row r="80" spans="1:30" ht="12">
      <c r="A80" s="51"/>
      <c r="B80" s="58" t="s">
        <v>37</v>
      </c>
      <c r="C80" s="82" t="s">
        <v>634</v>
      </c>
      <c r="D80" s="25">
        <f>DSUM(KASSEBOK!$A$1:$E$1539,5,Kontokoder!$C$59:$C$60)</f>
        <v>73334.94</v>
      </c>
      <c r="E80" s="59"/>
      <c r="F80" s="59">
        <v>0</v>
      </c>
      <c r="G80" s="59">
        <v>60000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S80" s="59"/>
      <c r="U80" s="59"/>
      <c r="W80" s="59"/>
      <c r="X80" s="59"/>
      <c r="Y80" s="59"/>
      <c r="Z80" s="59"/>
      <c r="AA80" s="59"/>
      <c r="AB80" s="59"/>
      <c r="AC80" s="59"/>
      <c r="AD80" s="59"/>
    </row>
    <row r="81" spans="1:30" ht="15" customHeight="1">
      <c r="A81" s="51"/>
      <c r="B81" s="58" t="s">
        <v>46</v>
      </c>
      <c r="C81" s="82" t="s">
        <v>424</v>
      </c>
      <c r="D81" s="25">
        <f>DSUM(KASSEBOK!$A$1:$E$1539,5,Kontokoder!$C$61:$C$62)</f>
        <v>995.35</v>
      </c>
      <c r="E81" s="59"/>
      <c r="F81" s="59">
        <v>10000</v>
      </c>
      <c r="G81" s="59">
        <v>10000</v>
      </c>
      <c r="H81" s="59">
        <v>7828.91</v>
      </c>
      <c r="I81" s="59">
        <v>10000</v>
      </c>
      <c r="J81" s="59">
        <v>3500</v>
      </c>
      <c r="K81" s="59">
        <v>10000</v>
      </c>
      <c r="L81" s="59">
        <v>7749.05</v>
      </c>
      <c r="M81" s="59">
        <v>8000</v>
      </c>
      <c r="N81" s="59">
        <v>6065.7</v>
      </c>
      <c r="O81" s="59">
        <v>8000</v>
      </c>
      <c r="P81" s="59">
        <v>7182.6</v>
      </c>
      <c r="Q81" s="59">
        <v>5000</v>
      </c>
      <c r="R81" s="25">
        <v>3887</v>
      </c>
      <c r="S81" s="59">
        <v>5000</v>
      </c>
      <c r="T81" s="25">
        <v>6128.19</v>
      </c>
      <c r="U81" s="59">
        <v>5000</v>
      </c>
      <c r="V81" s="25">
        <v>3867</v>
      </c>
      <c r="W81" s="59">
        <v>5000</v>
      </c>
      <c r="X81" s="59">
        <v>4900</v>
      </c>
      <c r="Y81" s="59">
        <v>5000</v>
      </c>
      <c r="Z81" s="59">
        <v>3939</v>
      </c>
      <c r="AA81" s="59">
        <v>5000</v>
      </c>
      <c r="AB81" s="59">
        <v>5000</v>
      </c>
      <c r="AC81" s="59">
        <v>769.3</v>
      </c>
      <c r="AD81" s="59">
        <v>4034.8</v>
      </c>
    </row>
    <row r="82" spans="1:30" ht="15" customHeight="1">
      <c r="A82" s="51"/>
      <c r="B82" s="58" t="s">
        <v>47</v>
      </c>
      <c r="C82" s="82" t="s">
        <v>623</v>
      </c>
      <c r="D82" s="25">
        <f>DSUM(KASSEBOK!$A$1:$E$1539,5,Kontokoder!$C$63:$C$64)</f>
        <v>6020</v>
      </c>
      <c r="E82" s="59"/>
      <c r="F82" s="59">
        <v>20000</v>
      </c>
      <c r="G82" s="59">
        <v>15000</v>
      </c>
      <c r="H82" s="59">
        <v>6250</v>
      </c>
      <c r="I82" s="59">
        <v>15000</v>
      </c>
      <c r="J82" s="59"/>
      <c r="K82" s="59"/>
      <c r="L82" s="59"/>
      <c r="M82" s="59"/>
      <c r="N82" s="59"/>
      <c r="O82" s="59"/>
      <c r="P82" s="59"/>
      <c r="Q82" s="59"/>
      <c r="R82" s="25">
        <v>0</v>
      </c>
      <c r="S82" s="59"/>
      <c r="T82" s="25">
        <v>0</v>
      </c>
      <c r="U82" s="59"/>
      <c r="V82" s="25">
        <v>0</v>
      </c>
      <c r="W82" s="59"/>
      <c r="X82" s="59">
        <v>0</v>
      </c>
      <c r="Y82" s="59"/>
      <c r="Z82" s="59"/>
      <c r="AA82" s="59"/>
      <c r="AB82" s="59"/>
      <c r="AC82" s="59"/>
      <c r="AD82" s="59"/>
    </row>
    <row r="83" spans="1:30" ht="15" customHeight="1">
      <c r="A83" s="51"/>
      <c r="B83" s="83" t="s">
        <v>48</v>
      </c>
      <c r="C83" s="82" t="s">
        <v>584</v>
      </c>
      <c r="D83" s="25">
        <f>DSUM(KASSEBOK!$A$1:$E$1539,5,Kontokoder!$C$65:$C$66)</f>
        <v>237200</v>
      </c>
      <c r="E83" s="59"/>
      <c r="F83" s="59">
        <v>0</v>
      </c>
      <c r="G83" s="59">
        <v>280000</v>
      </c>
      <c r="H83" s="59">
        <v>0</v>
      </c>
      <c r="I83" s="59">
        <v>0</v>
      </c>
      <c r="J83" s="59">
        <v>0</v>
      </c>
      <c r="K83" s="59">
        <v>0</v>
      </c>
      <c r="L83" s="59">
        <v>0</v>
      </c>
      <c r="M83" s="59">
        <v>0</v>
      </c>
      <c r="N83" s="59">
        <v>249076</v>
      </c>
      <c r="O83" s="59">
        <v>270000</v>
      </c>
      <c r="P83" s="59">
        <v>0</v>
      </c>
      <c r="Q83" s="59"/>
      <c r="S83" s="59"/>
      <c r="U83" s="59"/>
      <c r="W83" s="59"/>
      <c r="X83" s="59"/>
      <c r="Y83" s="59"/>
      <c r="Z83" s="59"/>
      <c r="AA83" s="59"/>
      <c r="AB83" s="59"/>
      <c r="AC83" s="59"/>
      <c r="AD83" s="103"/>
    </row>
    <row r="84" spans="1:30" ht="15" customHeight="1">
      <c r="A84" s="51"/>
      <c r="B84" s="83" t="s">
        <v>161</v>
      </c>
      <c r="C84" s="82" t="s">
        <v>556</v>
      </c>
      <c r="D84" s="25">
        <f>DSUM(KASSEBOK!$A$1:$E$1539,5,Kontokoder!$C$67:$C$68)</f>
        <v>0</v>
      </c>
      <c r="E84" s="59">
        <f>SUM(D80:D84)</f>
        <v>317550.29000000004</v>
      </c>
      <c r="F84" s="59">
        <v>5000</v>
      </c>
      <c r="G84" s="59">
        <v>5000</v>
      </c>
      <c r="H84" s="59">
        <v>0</v>
      </c>
      <c r="I84" s="59">
        <v>5000</v>
      </c>
      <c r="J84" s="59">
        <v>5270.36</v>
      </c>
      <c r="K84" s="59">
        <v>20000</v>
      </c>
      <c r="L84" s="59">
        <v>32025.48</v>
      </c>
      <c r="M84" s="59">
        <v>40000</v>
      </c>
      <c r="N84" s="59">
        <v>946.07</v>
      </c>
      <c r="O84" s="59">
        <v>15000</v>
      </c>
      <c r="P84" s="59">
        <v>0</v>
      </c>
      <c r="Q84" s="59">
        <v>15000</v>
      </c>
      <c r="R84" s="25">
        <v>0</v>
      </c>
      <c r="S84" s="59">
        <v>15000</v>
      </c>
      <c r="T84" s="25">
        <v>0</v>
      </c>
      <c r="U84" s="59">
        <v>15000</v>
      </c>
      <c r="V84" s="25">
        <v>0</v>
      </c>
      <c r="W84" s="59"/>
      <c r="X84" s="59">
        <v>0</v>
      </c>
      <c r="Y84" s="59"/>
      <c r="Z84" s="59"/>
      <c r="AA84" s="59"/>
      <c r="AB84" s="59"/>
      <c r="AC84" s="59"/>
      <c r="AD84" s="59"/>
    </row>
    <row r="85" spans="1:30" ht="12">
      <c r="A85" s="51"/>
      <c r="B85" s="58"/>
      <c r="D85" s="63"/>
      <c r="E85" s="31">
        <f>SUM(D75:D84)</f>
        <v>352811.84</v>
      </c>
      <c r="F85" s="31">
        <f>SUM(F75:F84)</f>
        <v>152000</v>
      </c>
      <c r="G85" s="31">
        <f>SUM(G75:G84)</f>
        <v>497000</v>
      </c>
      <c r="H85" s="31">
        <f>SUM(H75:H82)</f>
        <v>87810.41</v>
      </c>
      <c r="I85" s="31">
        <f>SUM(I75:I84)</f>
        <v>152000</v>
      </c>
      <c r="J85" s="31">
        <f aca="true" t="shared" si="8" ref="J85:W85">SUM(J75:J82)</f>
        <v>3500</v>
      </c>
      <c r="K85" s="31">
        <f t="shared" si="8"/>
        <v>132000</v>
      </c>
      <c r="L85" s="31">
        <f t="shared" si="8"/>
        <v>24873.75</v>
      </c>
      <c r="M85" s="31">
        <f t="shared" si="8"/>
        <v>30000</v>
      </c>
      <c r="N85" s="31">
        <f t="shared" si="8"/>
        <v>14688.099999999999</v>
      </c>
      <c r="O85" s="31">
        <f t="shared" si="8"/>
        <v>25000</v>
      </c>
      <c r="P85" s="31">
        <f t="shared" si="8"/>
        <v>13090.6</v>
      </c>
      <c r="Q85" s="31">
        <f t="shared" si="8"/>
        <v>152000</v>
      </c>
      <c r="R85" s="146">
        <f t="shared" si="8"/>
        <v>16514.88</v>
      </c>
      <c r="S85" s="31">
        <f t="shared" si="8"/>
        <v>38000</v>
      </c>
      <c r="T85" s="146">
        <f t="shared" si="8"/>
        <v>133123.34</v>
      </c>
      <c r="U85" s="31">
        <f t="shared" si="8"/>
        <v>125000</v>
      </c>
      <c r="V85" s="146">
        <f t="shared" si="8"/>
        <v>6070</v>
      </c>
      <c r="W85" s="31">
        <f t="shared" si="8"/>
        <v>35000</v>
      </c>
      <c r="X85" s="31">
        <f>SUM(X76:X82)</f>
        <v>97789.53</v>
      </c>
      <c r="Y85" s="31">
        <f>SUM(Y76:Y82)</f>
        <v>126000</v>
      </c>
      <c r="Z85" s="31">
        <f>SUM(Z76:Z82)</f>
        <v>9492.3</v>
      </c>
      <c r="AA85" s="31">
        <f>SUM(AA76:AA82)</f>
        <v>11000</v>
      </c>
      <c r="AB85" s="31">
        <f>SUM(AB76:AB80)</f>
        <v>126000</v>
      </c>
      <c r="AC85" s="31">
        <f>SUM(AC75:AC82)</f>
        <v>72497</v>
      </c>
      <c r="AD85" s="59"/>
    </row>
    <row r="86" spans="1:30" ht="12">
      <c r="A86" s="51"/>
      <c r="B86" s="58">
        <v>304</v>
      </c>
      <c r="C86" s="82" t="s">
        <v>428</v>
      </c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S86" s="59"/>
      <c r="U86" s="59"/>
      <c r="W86" s="59"/>
      <c r="X86" s="59"/>
      <c r="Y86" s="59"/>
      <c r="Z86" s="59"/>
      <c r="AA86" s="59"/>
      <c r="AB86" s="59"/>
      <c r="AC86" s="59"/>
      <c r="AD86" s="59"/>
    </row>
    <row r="87" spans="1:30" ht="12">
      <c r="A87" s="51"/>
      <c r="B87" s="58" t="s">
        <v>168</v>
      </c>
      <c r="C87" s="82" t="s">
        <v>521</v>
      </c>
      <c r="D87" s="25">
        <f>DSUM(KASSEBOK!$A$1:$E$1539,5,Kontokoder!$D$51:$D$52)</f>
        <v>0</v>
      </c>
      <c r="E87" s="59"/>
      <c r="F87" s="59">
        <v>0</v>
      </c>
      <c r="G87" s="59">
        <v>20000</v>
      </c>
      <c r="H87" s="59">
        <v>24332</v>
      </c>
      <c r="I87" s="59">
        <v>80000</v>
      </c>
      <c r="J87" s="59">
        <v>16500</v>
      </c>
      <c r="K87" s="59">
        <v>85000</v>
      </c>
      <c r="L87" s="59">
        <v>42121.37</v>
      </c>
      <c r="M87" s="59">
        <v>100000</v>
      </c>
      <c r="N87" s="59">
        <v>60067.02</v>
      </c>
      <c r="O87" s="59">
        <v>100000</v>
      </c>
      <c r="P87" s="59">
        <v>68046.35</v>
      </c>
      <c r="Q87" s="59">
        <v>150000</v>
      </c>
      <c r="R87" s="25">
        <v>79790.69</v>
      </c>
      <c r="S87" s="59">
        <v>100000</v>
      </c>
      <c r="T87" s="25">
        <v>86867.44</v>
      </c>
      <c r="U87" s="59">
        <v>100000</v>
      </c>
      <c r="V87" s="25">
        <v>57098.44</v>
      </c>
      <c r="W87" s="59">
        <v>110000</v>
      </c>
      <c r="X87" s="59">
        <v>86446.98</v>
      </c>
      <c r="Y87" s="59">
        <v>110000</v>
      </c>
      <c r="Z87" s="59">
        <v>109022.01</v>
      </c>
      <c r="AA87" s="59">
        <v>80000</v>
      </c>
      <c r="AB87" s="59"/>
      <c r="AC87" s="59">
        <v>73964.47</v>
      </c>
      <c r="AD87" s="59"/>
    </row>
    <row r="88" spans="1:30" ht="12">
      <c r="A88" s="51"/>
      <c r="B88" s="58" t="s">
        <v>169</v>
      </c>
      <c r="C88" s="82" t="s">
        <v>609</v>
      </c>
      <c r="D88" s="25">
        <f>DSUM(KASSEBOK!$A$1:$E$1539,5,Kontokoder!$D$53:$D$54)</f>
        <v>0</v>
      </c>
      <c r="E88" s="59"/>
      <c r="F88" s="59">
        <v>0</v>
      </c>
      <c r="G88" s="59">
        <v>24000</v>
      </c>
      <c r="H88" s="59">
        <v>24000</v>
      </c>
      <c r="I88" s="59">
        <v>100000</v>
      </c>
      <c r="J88" s="59">
        <v>21000</v>
      </c>
      <c r="K88" s="59">
        <v>96000</v>
      </c>
      <c r="L88" s="59">
        <v>42000</v>
      </c>
      <c r="M88" s="59">
        <v>100000</v>
      </c>
      <c r="N88" s="59">
        <v>55000</v>
      </c>
      <c r="O88" s="59">
        <v>150000</v>
      </c>
      <c r="P88" s="59">
        <v>109536</v>
      </c>
      <c r="Q88" s="59">
        <v>184000</v>
      </c>
      <c r="R88" s="25">
        <v>136920</v>
      </c>
      <c r="S88" s="59">
        <v>183600</v>
      </c>
      <c r="T88" s="25">
        <v>164304</v>
      </c>
      <c r="U88" s="59">
        <v>183600</v>
      </c>
      <c r="V88" s="25">
        <v>81996</v>
      </c>
      <c r="W88" s="59">
        <v>210000</v>
      </c>
      <c r="X88" s="59">
        <v>196252</v>
      </c>
      <c r="Y88" s="59">
        <v>210000</v>
      </c>
      <c r="Z88" s="59">
        <v>205425</v>
      </c>
      <c r="AA88" s="59">
        <v>165000</v>
      </c>
      <c r="AB88" s="59">
        <v>0</v>
      </c>
      <c r="AC88" s="59">
        <v>159776</v>
      </c>
      <c r="AD88" s="59">
        <v>0</v>
      </c>
    </row>
    <row r="89" spans="1:30" ht="12">
      <c r="A89" s="51"/>
      <c r="B89" s="58" t="s">
        <v>170</v>
      </c>
      <c r="C89" s="82" t="s">
        <v>504</v>
      </c>
      <c r="D89" s="25">
        <f>DSUM(KASSEBOK!$A$1:$E$1539,5,Kontokoder!$D$55:$D$56)</f>
        <v>0</v>
      </c>
      <c r="E89" s="59"/>
      <c r="F89" s="59">
        <v>0</v>
      </c>
      <c r="G89" s="59">
        <v>7000</v>
      </c>
      <c r="H89" s="59">
        <v>18000</v>
      </c>
      <c r="I89" s="59">
        <v>30000</v>
      </c>
      <c r="J89" s="59">
        <v>18000</v>
      </c>
      <c r="K89" s="59">
        <v>35000</v>
      </c>
      <c r="L89" s="59">
        <v>24000</v>
      </c>
      <c r="M89" s="59">
        <v>35000</v>
      </c>
      <c r="N89" s="59">
        <v>30000</v>
      </c>
      <c r="O89" s="59">
        <v>42000</v>
      </c>
      <c r="P89" s="59">
        <v>36000</v>
      </c>
      <c r="Q89" s="59">
        <v>54000</v>
      </c>
      <c r="R89" s="25">
        <v>36000</v>
      </c>
      <c r="S89" s="59">
        <v>48000</v>
      </c>
      <c r="T89" s="25">
        <v>42000</v>
      </c>
      <c r="U89" s="59">
        <v>48000</v>
      </c>
      <c r="V89" s="25">
        <v>36000</v>
      </c>
      <c r="W89" s="59">
        <v>48000</v>
      </c>
      <c r="X89" s="59">
        <v>42000</v>
      </c>
      <c r="Y89" s="59">
        <v>54000</v>
      </c>
      <c r="Z89" s="59">
        <v>54000</v>
      </c>
      <c r="AA89" s="59">
        <v>36000</v>
      </c>
      <c r="AB89" s="59">
        <v>200000</v>
      </c>
      <c r="AC89" s="59">
        <v>36000</v>
      </c>
      <c r="AD89" s="59">
        <v>429879.63</v>
      </c>
    </row>
    <row r="90" spans="1:30" ht="12">
      <c r="A90" s="51"/>
      <c r="B90" s="58" t="s">
        <v>171</v>
      </c>
      <c r="C90" s="82" t="s">
        <v>505</v>
      </c>
      <c r="D90" s="25">
        <f>DSUM(KASSEBOK!$A$1:$E$1539,5,Kontokoder!$D$57:$D$58)</f>
        <v>0</v>
      </c>
      <c r="F90" s="25">
        <v>0</v>
      </c>
      <c r="G90" s="25">
        <v>3000</v>
      </c>
      <c r="H90" s="25">
        <v>3281</v>
      </c>
      <c r="I90" s="25">
        <v>10000</v>
      </c>
      <c r="J90" s="25">
        <v>3250</v>
      </c>
      <c r="K90" s="25">
        <v>10000</v>
      </c>
      <c r="L90" s="25">
        <v>4156</v>
      </c>
      <c r="M90" s="25">
        <v>10000</v>
      </c>
      <c r="N90" s="25">
        <v>6294</v>
      </c>
      <c r="O90" s="25">
        <v>10000</v>
      </c>
      <c r="P90" s="25">
        <v>17509</v>
      </c>
      <c r="Q90" s="25">
        <v>15000</v>
      </c>
      <c r="R90" s="25">
        <v>1366</v>
      </c>
      <c r="S90" s="25">
        <v>15000</v>
      </c>
      <c r="T90" s="25">
        <v>0</v>
      </c>
      <c r="U90" s="25">
        <v>15000</v>
      </c>
      <c r="V90" s="25">
        <v>0</v>
      </c>
      <c r="W90" s="25">
        <v>15000</v>
      </c>
      <c r="X90" s="25">
        <v>12562.5</v>
      </c>
      <c r="Y90" s="25">
        <v>10000</v>
      </c>
      <c r="Z90" s="25">
        <v>6461</v>
      </c>
      <c r="AA90" s="59">
        <v>5000</v>
      </c>
      <c r="AB90" s="59"/>
      <c r="AC90" s="59">
        <v>4833</v>
      </c>
      <c r="AD90" s="59"/>
    </row>
    <row r="91" spans="1:30" ht="12">
      <c r="A91" s="51"/>
      <c r="B91" s="58"/>
      <c r="C91" s="82"/>
      <c r="E91" s="31">
        <f>SUM(D87:D90)</f>
        <v>0</v>
      </c>
      <c r="F91" s="31">
        <f>SUM(F87:F90)</f>
        <v>0</v>
      </c>
      <c r="G91" s="31">
        <f>SUM(G87:G90)</f>
        <v>54000</v>
      </c>
      <c r="H91" s="31">
        <f>SUM(H87:H90)</f>
        <v>69613</v>
      </c>
      <c r="I91" s="31">
        <f>SUM(I87:I90)</f>
        <v>220000</v>
      </c>
      <c r="J91" s="31">
        <f>SUM(J87:J90)</f>
        <v>58750</v>
      </c>
      <c r="K91" s="31">
        <f aca="true" t="shared" si="9" ref="K91:P91">SUM(K87:K90)</f>
        <v>226000</v>
      </c>
      <c r="L91" s="31">
        <f t="shared" si="9"/>
        <v>112277.37</v>
      </c>
      <c r="M91" s="31">
        <f t="shared" si="9"/>
        <v>245000</v>
      </c>
      <c r="N91" s="31">
        <f t="shared" si="9"/>
        <v>151361.02</v>
      </c>
      <c r="O91" s="31">
        <f t="shared" si="9"/>
        <v>302000</v>
      </c>
      <c r="P91" s="31">
        <f t="shared" si="9"/>
        <v>231091.35</v>
      </c>
      <c r="Q91" s="31">
        <f aca="true" t="shared" si="10" ref="Q91:V91">SUM(Q87:Q90)</f>
        <v>403000</v>
      </c>
      <c r="R91" s="145">
        <f t="shared" si="10"/>
        <v>254076.69</v>
      </c>
      <c r="S91" s="31">
        <f t="shared" si="10"/>
        <v>346600</v>
      </c>
      <c r="T91" s="145">
        <f t="shared" si="10"/>
        <v>293171.44</v>
      </c>
      <c r="U91" s="31">
        <f t="shared" si="10"/>
        <v>346600</v>
      </c>
      <c r="V91" s="145">
        <f t="shared" si="10"/>
        <v>175094.44</v>
      </c>
      <c r="W91" s="31">
        <v>0</v>
      </c>
      <c r="X91" s="31">
        <f>SUM(X87:X90)</f>
        <v>337261.48</v>
      </c>
      <c r="Y91" s="86">
        <v>0</v>
      </c>
      <c r="Z91" s="31">
        <f>SUM(Z87:Z90)</f>
        <v>374908.01</v>
      </c>
      <c r="AA91" s="59"/>
      <c r="AB91" s="59"/>
      <c r="AC91" s="59"/>
      <c r="AD91" s="59"/>
    </row>
    <row r="92" spans="1:30" ht="12">
      <c r="A92" s="51"/>
      <c r="B92" s="58" t="s">
        <v>172</v>
      </c>
      <c r="C92" s="82" t="s">
        <v>429</v>
      </c>
      <c r="D92" s="25">
        <f>DSUM(KASSEBOK!$A$1:$E$1539,5,Kontokoder!$D$59:$D$60)</f>
        <v>0</v>
      </c>
      <c r="E92" s="18"/>
      <c r="F92" s="86">
        <v>30000</v>
      </c>
      <c r="G92" s="86">
        <v>0</v>
      </c>
      <c r="H92" s="86">
        <v>94638.52</v>
      </c>
      <c r="I92" s="86">
        <v>80000</v>
      </c>
      <c r="J92" s="86">
        <v>0</v>
      </c>
      <c r="K92" s="86">
        <v>0</v>
      </c>
      <c r="L92" s="86">
        <v>0</v>
      </c>
      <c r="M92" s="86">
        <v>0</v>
      </c>
      <c r="N92" s="86">
        <v>-3535</v>
      </c>
      <c r="O92" s="86">
        <v>0</v>
      </c>
      <c r="P92" s="86">
        <v>3015</v>
      </c>
      <c r="Q92" s="86">
        <v>0</v>
      </c>
      <c r="R92" s="25">
        <v>134203</v>
      </c>
      <c r="S92" s="86">
        <v>0</v>
      </c>
      <c r="T92" s="25">
        <v>21562.01</v>
      </c>
      <c r="U92" s="86">
        <v>20000</v>
      </c>
      <c r="V92" s="25">
        <v>174217.5</v>
      </c>
      <c r="W92" s="86">
        <v>80000</v>
      </c>
      <c r="X92" s="86">
        <v>22937.5</v>
      </c>
      <c r="Y92" s="59">
        <v>0</v>
      </c>
      <c r="Z92" s="59">
        <v>21331</v>
      </c>
      <c r="AA92" s="86">
        <v>0</v>
      </c>
      <c r="AB92" s="18"/>
      <c r="AC92" s="86">
        <v>280094.83</v>
      </c>
      <c r="AD92" s="59">
        <f>SUM(AD88:AD90)</f>
        <v>429879.63</v>
      </c>
    </row>
    <row r="93" spans="1:30" ht="12">
      <c r="A93" s="51"/>
      <c r="B93" s="58"/>
      <c r="E93" s="31">
        <f>SUM(D87:D92)</f>
        <v>0</v>
      </c>
      <c r="F93" s="31">
        <f>F91+F92</f>
        <v>30000</v>
      </c>
      <c r="G93" s="31">
        <f>G91+G92</f>
        <v>54000</v>
      </c>
      <c r="H93" s="31">
        <f>H91+H92</f>
        <v>164251.52000000002</v>
      </c>
      <c r="I93" s="31">
        <f aca="true" t="shared" si="11" ref="I93:Q93">I91+I92</f>
        <v>300000</v>
      </c>
      <c r="J93" s="31">
        <f t="shared" si="11"/>
        <v>58750</v>
      </c>
      <c r="K93" s="31">
        <f t="shared" si="11"/>
        <v>226000</v>
      </c>
      <c r="L93" s="31">
        <f t="shared" si="11"/>
        <v>112277.37</v>
      </c>
      <c r="M93" s="31">
        <f t="shared" si="11"/>
        <v>245000</v>
      </c>
      <c r="N93" s="31">
        <f t="shared" si="11"/>
        <v>147826.02</v>
      </c>
      <c r="O93" s="31">
        <f t="shared" si="11"/>
        <v>302000</v>
      </c>
      <c r="P93" s="31">
        <f t="shared" si="11"/>
        <v>234106.35</v>
      </c>
      <c r="Q93" s="31">
        <f t="shared" si="11"/>
        <v>403000</v>
      </c>
      <c r="R93" s="145">
        <f>SUM(R91:R92)</f>
        <v>388279.69</v>
      </c>
      <c r="S93" s="31">
        <f>S91+S92</f>
        <v>346600</v>
      </c>
      <c r="T93" s="145">
        <f>SUM(T91:T92)</f>
        <v>314733.45</v>
      </c>
      <c r="U93" s="31">
        <f>U91+U92</f>
        <v>366600</v>
      </c>
      <c r="V93" s="145">
        <f>SUM(V91:V92)</f>
        <v>349311.94</v>
      </c>
      <c r="W93" s="31">
        <f>SUM(W87:W92)</f>
        <v>463000</v>
      </c>
      <c r="X93" s="31"/>
      <c r="Y93" s="31">
        <f>SUM(Y87:Y92)</f>
        <v>384000</v>
      </c>
      <c r="Z93" s="31">
        <f>SUM(Z91:Z92)</f>
        <v>396239.01</v>
      </c>
      <c r="AA93" s="31">
        <f>SUM(AA88:AA90)</f>
        <v>206000</v>
      </c>
      <c r="AB93" s="31">
        <f>SUM(AB88:AB90)</f>
        <v>200000</v>
      </c>
      <c r="AC93" s="31">
        <f>SUM(AC87:AC92)</f>
        <v>554668.3</v>
      </c>
      <c r="AD93" s="59"/>
    </row>
    <row r="94" spans="1:30" ht="12">
      <c r="A94" s="51"/>
      <c r="B94" s="58"/>
      <c r="D94" s="63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63"/>
      <c r="S94" s="59"/>
      <c r="T94" s="63"/>
      <c r="U94" s="59"/>
      <c r="V94" s="63"/>
      <c r="W94" s="59"/>
      <c r="X94" s="59"/>
      <c r="Y94" s="59"/>
      <c r="Z94" s="59"/>
      <c r="AA94" s="59"/>
      <c r="AB94" s="59"/>
      <c r="AC94" s="59"/>
      <c r="AD94" s="59"/>
    </row>
    <row r="95" spans="1:30" ht="12">
      <c r="A95" s="51"/>
      <c r="B95" s="58">
        <v>305</v>
      </c>
      <c r="C95" s="18" t="s">
        <v>406</v>
      </c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S95" s="59"/>
      <c r="U95" s="59"/>
      <c r="W95" s="59"/>
      <c r="X95" s="59"/>
      <c r="Y95" s="59"/>
      <c r="Z95" s="59"/>
      <c r="AA95" s="59"/>
      <c r="AB95" s="59"/>
      <c r="AC95" s="59"/>
      <c r="AD95" s="59"/>
    </row>
    <row r="96" spans="1:30" ht="12">
      <c r="A96" s="51"/>
      <c r="B96" s="58" t="s">
        <v>178</v>
      </c>
      <c r="C96" s="18" t="s">
        <v>420</v>
      </c>
      <c r="D96" s="25">
        <f>DSUM(KASSEBOK!$A$1:$E$1539,5,Kontokoder!$E$51:$E$52)</f>
        <v>0</v>
      </c>
      <c r="E96" s="59"/>
      <c r="F96" s="59">
        <v>1000</v>
      </c>
      <c r="G96" s="59">
        <v>1000</v>
      </c>
      <c r="H96" s="59">
        <v>0</v>
      </c>
      <c r="I96" s="59">
        <v>1000</v>
      </c>
      <c r="J96" s="59">
        <v>90.3</v>
      </c>
      <c r="K96" s="59">
        <v>2000</v>
      </c>
      <c r="L96" s="59">
        <v>0</v>
      </c>
      <c r="M96" s="59">
        <v>2000</v>
      </c>
      <c r="N96" s="59">
        <v>0</v>
      </c>
      <c r="O96" s="59">
        <v>2000</v>
      </c>
      <c r="P96" s="59">
        <v>888</v>
      </c>
      <c r="Q96" s="59">
        <v>2000</v>
      </c>
      <c r="R96" s="25">
        <v>0</v>
      </c>
      <c r="S96" s="59">
        <v>2000</v>
      </c>
      <c r="T96" s="25">
        <v>0</v>
      </c>
      <c r="U96" s="59">
        <v>2000</v>
      </c>
      <c r="V96" s="25">
        <v>1137</v>
      </c>
      <c r="W96" s="59"/>
      <c r="X96" s="59">
        <v>0</v>
      </c>
      <c r="Y96" s="59"/>
      <c r="Z96" s="59">
        <v>0</v>
      </c>
      <c r="AA96" s="59">
        <v>0</v>
      </c>
      <c r="AB96" s="59">
        <v>30000</v>
      </c>
      <c r="AC96" s="59">
        <v>35080</v>
      </c>
      <c r="AD96" s="59">
        <v>32584</v>
      </c>
    </row>
    <row r="97" spans="1:30" ht="12">
      <c r="A97" s="51"/>
      <c r="B97" s="58" t="s">
        <v>179</v>
      </c>
      <c r="C97" s="82" t="s">
        <v>528</v>
      </c>
      <c r="D97" s="25">
        <f>DSUM(KASSEBOK!$A$1:$E$1539,5,Kontokoder!$E$53:$E$54)</f>
        <v>28029</v>
      </c>
      <c r="E97" s="59">
        <f>SUM(D95:D97)</f>
        <v>28029</v>
      </c>
      <c r="F97" s="59">
        <v>35000</v>
      </c>
      <c r="G97" s="59">
        <v>30000</v>
      </c>
      <c r="H97" s="59">
        <v>0</v>
      </c>
      <c r="I97" s="59">
        <v>0</v>
      </c>
      <c r="J97" s="59">
        <v>41136</v>
      </c>
      <c r="K97" s="59">
        <v>45000</v>
      </c>
      <c r="L97" s="59">
        <v>37725.5</v>
      </c>
      <c r="M97" s="59">
        <v>45000</v>
      </c>
      <c r="N97" s="59">
        <v>42202</v>
      </c>
      <c r="O97" s="59">
        <v>35000</v>
      </c>
      <c r="P97" s="59">
        <v>23683</v>
      </c>
      <c r="Q97" s="59">
        <v>35000</v>
      </c>
      <c r="R97" s="25">
        <v>30813</v>
      </c>
      <c r="S97" s="59">
        <v>35000</v>
      </c>
      <c r="T97" s="25">
        <v>35205</v>
      </c>
      <c r="U97" s="59">
        <v>35000</v>
      </c>
      <c r="V97" s="25">
        <v>28077.5</v>
      </c>
      <c r="W97" s="59">
        <v>30000</v>
      </c>
      <c r="X97" s="59">
        <v>28130.1</v>
      </c>
      <c r="Y97" s="59">
        <v>40000</v>
      </c>
      <c r="Z97" s="59">
        <v>35601</v>
      </c>
      <c r="AA97" s="59">
        <v>40000</v>
      </c>
      <c r="AB97" s="59">
        <v>0</v>
      </c>
      <c r="AC97" s="59">
        <v>352</v>
      </c>
      <c r="AD97" s="59">
        <v>0</v>
      </c>
    </row>
    <row r="98" spans="1:30" ht="12">
      <c r="A98" s="51"/>
      <c r="B98" s="58" t="s">
        <v>180</v>
      </c>
      <c r="C98" s="18" t="s">
        <v>433</v>
      </c>
      <c r="D98" s="25">
        <f>DSUM(KASSEBOK!$A$1:$E$1539,5,Kontokoder!$E$55:$E$56)</f>
        <v>26000</v>
      </c>
      <c r="E98" s="59"/>
      <c r="F98" s="59">
        <v>32000</v>
      </c>
      <c r="G98" s="59">
        <v>30000</v>
      </c>
      <c r="H98" s="59">
        <v>28000</v>
      </c>
      <c r="I98" s="59">
        <v>30000</v>
      </c>
      <c r="J98" s="59">
        <v>26000</v>
      </c>
      <c r="K98" s="59">
        <v>30000</v>
      </c>
      <c r="L98" s="59">
        <v>28000</v>
      </c>
      <c r="M98" s="59">
        <v>30000</v>
      </c>
      <c r="N98" s="59">
        <v>30000</v>
      </c>
      <c r="O98" s="59">
        <v>26500</v>
      </c>
      <c r="P98" s="59">
        <v>24000</v>
      </c>
      <c r="Q98" s="59">
        <v>26500</v>
      </c>
      <c r="R98" s="25">
        <v>23000</v>
      </c>
      <c r="S98" s="59">
        <v>26500</v>
      </c>
      <c r="T98" s="25">
        <v>22000</v>
      </c>
      <c r="U98" s="59">
        <v>26500</v>
      </c>
      <c r="V98" s="25">
        <v>13000</v>
      </c>
      <c r="W98" s="59">
        <v>26000</v>
      </c>
      <c r="X98" s="59">
        <v>14500</v>
      </c>
      <c r="Y98" s="59">
        <v>16000</v>
      </c>
      <c r="Z98" s="59">
        <v>17500</v>
      </c>
      <c r="AA98" s="59">
        <v>17500</v>
      </c>
      <c r="AB98" s="59">
        <v>14500</v>
      </c>
      <c r="AC98" s="59">
        <v>16000</v>
      </c>
      <c r="AD98" s="59">
        <v>13500</v>
      </c>
    </row>
    <row r="99" spans="1:30" ht="12">
      <c r="A99" s="51"/>
      <c r="B99" s="58" t="s">
        <v>181</v>
      </c>
      <c r="C99" s="82" t="s">
        <v>473</v>
      </c>
      <c r="D99" s="25">
        <f>DSUM(KASSEBOK!$A$1:$E$1539,5,Kontokoder!$E$57:$E$58)</f>
        <v>0</v>
      </c>
      <c r="E99" s="59"/>
      <c r="F99" s="59">
        <v>0</v>
      </c>
      <c r="G99" s="59">
        <v>0</v>
      </c>
      <c r="H99" s="59">
        <v>0</v>
      </c>
      <c r="I99" s="59">
        <v>0</v>
      </c>
      <c r="J99" s="59">
        <v>0</v>
      </c>
      <c r="K99" s="59">
        <v>0</v>
      </c>
      <c r="L99" s="59">
        <v>0</v>
      </c>
      <c r="M99" s="59">
        <v>0</v>
      </c>
      <c r="N99" s="59">
        <v>0</v>
      </c>
      <c r="O99" s="59">
        <v>0</v>
      </c>
      <c r="P99" s="59">
        <v>0</v>
      </c>
      <c r="Q99" s="59">
        <v>0</v>
      </c>
      <c r="R99" s="25">
        <v>0</v>
      </c>
      <c r="S99" s="59">
        <v>0</v>
      </c>
      <c r="T99" s="25">
        <v>4000</v>
      </c>
      <c r="U99" s="59">
        <v>0</v>
      </c>
      <c r="V99" s="25">
        <v>3000</v>
      </c>
      <c r="W99" s="59">
        <v>3000</v>
      </c>
      <c r="X99" s="59">
        <v>3000</v>
      </c>
      <c r="Y99" s="59">
        <v>3000</v>
      </c>
      <c r="Z99" s="59">
        <v>3000</v>
      </c>
      <c r="AA99" s="59">
        <v>3000</v>
      </c>
      <c r="AB99" s="59">
        <v>3000</v>
      </c>
      <c r="AC99" s="59">
        <v>3000</v>
      </c>
      <c r="AD99" s="59">
        <v>0</v>
      </c>
    </row>
    <row r="100" spans="1:30" ht="12">
      <c r="A100" s="51"/>
      <c r="B100" s="83" t="s">
        <v>184</v>
      </c>
      <c r="C100" s="82" t="s">
        <v>475</v>
      </c>
      <c r="D100" s="25">
        <f>DSUM(KASSEBOK!$A$1:$E$1539,5,Kontokoder!$E$63:$E$64)</f>
        <v>3500</v>
      </c>
      <c r="E100" s="59"/>
      <c r="F100" s="59">
        <v>4000</v>
      </c>
      <c r="G100" s="59">
        <v>3500</v>
      </c>
      <c r="H100" s="59">
        <v>3500</v>
      </c>
      <c r="I100" s="59">
        <v>3500</v>
      </c>
      <c r="J100" s="59">
        <v>3500</v>
      </c>
      <c r="K100" s="59">
        <v>3500</v>
      </c>
      <c r="L100" s="59">
        <v>3500</v>
      </c>
      <c r="M100" s="59">
        <v>3500</v>
      </c>
      <c r="N100" s="59">
        <v>3500</v>
      </c>
      <c r="O100" s="59">
        <v>3500</v>
      </c>
      <c r="P100" s="59">
        <v>3500</v>
      </c>
      <c r="Q100" s="59">
        <v>3500</v>
      </c>
      <c r="R100" s="25">
        <v>3500</v>
      </c>
      <c r="S100" s="59">
        <v>3500</v>
      </c>
      <c r="T100" s="25">
        <v>3500</v>
      </c>
      <c r="U100" s="59">
        <v>3500</v>
      </c>
      <c r="V100" s="25">
        <v>3000</v>
      </c>
      <c r="W100" s="59">
        <v>3500</v>
      </c>
      <c r="X100" s="59">
        <v>3000</v>
      </c>
      <c r="Y100" s="59">
        <v>3000</v>
      </c>
      <c r="Z100" s="59">
        <v>3000</v>
      </c>
      <c r="AA100" s="59">
        <v>3000</v>
      </c>
      <c r="AB100" s="59">
        <v>3000</v>
      </c>
      <c r="AC100" s="59">
        <v>3000</v>
      </c>
      <c r="AD100" s="59">
        <v>0</v>
      </c>
    </row>
    <row r="101" spans="1:30" ht="12">
      <c r="A101" s="51"/>
      <c r="B101" s="83" t="s">
        <v>185</v>
      </c>
      <c r="C101" s="82" t="s">
        <v>527</v>
      </c>
      <c r="D101" s="25">
        <f>DSUM(KASSEBOK!$A$1:$E$1539,5,Kontokoder!$E$65:$E$66)</f>
        <v>0</v>
      </c>
      <c r="E101" s="59">
        <f>SUM(D98:D101)</f>
        <v>29500</v>
      </c>
      <c r="F101" s="59">
        <v>2000</v>
      </c>
      <c r="G101" s="59">
        <v>0</v>
      </c>
      <c r="H101" s="59">
        <v>0</v>
      </c>
      <c r="I101" s="59">
        <v>0</v>
      </c>
      <c r="J101" s="59">
        <v>0</v>
      </c>
      <c r="K101" s="59">
        <v>0</v>
      </c>
      <c r="L101" s="59">
        <v>0</v>
      </c>
      <c r="M101" s="59">
        <v>0</v>
      </c>
      <c r="N101" s="59">
        <v>0</v>
      </c>
      <c r="O101" s="59">
        <v>0</v>
      </c>
      <c r="P101" s="59">
        <v>0</v>
      </c>
      <c r="Q101" s="59">
        <v>0</v>
      </c>
      <c r="R101" s="25">
        <v>0</v>
      </c>
      <c r="S101" s="59">
        <v>0</v>
      </c>
      <c r="T101" s="25">
        <v>0</v>
      </c>
      <c r="U101" s="59">
        <v>0</v>
      </c>
      <c r="V101" s="25">
        <v>1000</v>
      </c>
      <c r="W101" s="59">
        <v>2000</v>
      </c>
      <c r="X101" s="59">
        <v>2000</v>
      </c>
      <c r="Y101" s="59">
        <v>2000</v>
      </c>
      <c r="Z101" s="59">
        <v>2000</v>
      </c>
      <c r="AA101" s="59">
        <v>2000</v>
      </c>
      <c r="AB101" s="59">
        <v>2000</v>
      </c>
      <c r="AC101" s="59">
        <v>2000</v>
      </c>
      <c r="AD101" s="59">
        <v>0</v>
      </c>
    </row>
    <row r="102" spans="1:30" ht="12">
      <c r="A102" s="51"/>
      <c r="B102" s="58"/>
      <c r="E102" s="31">
        <f>SUM(D96:D101)</f>
        <v>57529</v>
      </c>
      <c r="F102" s="31">
        <f>SUM(F97:F101)</f>
        <v>73000</v>
      </c>
      <c r="G102" s="31">
        <f>SUM(G97:G101)</f>
        <v>63500</v>
      </c>
      <c r="H102" s="31">
        <f>SUM(H96:H101)</f>
        <v>31500</v>
      </c>
      <c r="I102" s="31">
        <f>SUM(I97:I101)</f>
        <v>33500</v>
      </c>
      <c r="J102" s="31">
        <f>SUM(J96:J101)</f>
        <v>70726.3</v>
      </c>
      <c r="K102" s="31">
        <f>SUM(K97:K101)</f>
        <v>78500</v>
      </c>
      <c r="L102" s="31">
        <f>SUM(L97:L101)</f>
        <v>69225.5</v>
      </c>
      <c r="M102" s="31">
        <f>SUM(M97:M101)</f>
        <v>78500</v>
      </c>
      <c r="N102" s="31">
        <f>SUM(N96:N101)</f>
        <v>75702</v>
      </c>
      <c r="O102" s="31">
        <f>SUM(O97:O101)</f>
        <v>65000</v>
      </c>
      <c r="P102" s="31">
        <f>SUM(P96:P101)</f>
        <v>52071</v>
      </c>
      <c r="Q102" s="31">
        <f>SUM(Q97:Q101)</f>
        <v>65000</v>
      </c>
      <c r="R102" s="145">
        <f>SUM(R96:R101)</f>
        <v>57313</v>
      </c>
      <c r="S102" s="31">
        <f>SUM(S97:S101)</f>
        <v>65000</v>
      </c>
      <c r="T102" s="145">
        <f>SUM(T96:T101)</f>
        <v>64705</v>
      </c>
      <c r="U102" s="31">
        <f>SUM(U97:U101)</f>
        <v>65000</v>
      </c>
      <c r="V102" s="145">
        <f>SUM(V96:V101)</f>
        <v>49214.5</v>
      </c>
      <c r="W102" s="31">
        <f>SUM(W97:W101)</f>
        <v>64500</v>
      </c>
      <c r="X102" s="31">
        <f aca="true" t="shared" si="12" ref="X102:AD102">SUM(X96:X101)</f>
        <v>50630.1</v>
      </c>
      <c r="Y102" s="31">
        <f t="shared" si="12"/>
        <v>64000</v>
      </c>
      <c r="Z102" s="31">
        <f t="shared" si="12"/>
        <v>61101</v>
      </c>
      <c r="AA102" s="31">
        <f t="shared" si="12"/>
        <v>65500</v>
      </c>
      <c r="AB102" s="31">
        <f t="shared" si="12"/>
        <v>52500</v>
      </c>
      <c r="AC102" s="31">
        <f t="shared" si="12"/>
        <v>59432</v>
      </c>
      <c r="AD102" s="31">
        <f t="shared" si="12"/>
        <v>46084</v>
      </c>
    </row>
    <row r="103" spans="1:30" ht="12">
      <c r="A103" s="51"/>
      <c r="B103" s="58"/>
      <c r="D103" s="63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63"/>
      <c r="S103" s="18"/>
      <c r="T103" s="63"/>
      <c r="U103" s="18"/>
      <c r="V103" s="63"/>
      <c r="W103" s="18"/>
      <c r="X103" s="18"/>
      <c r="Y103" s="59"/>
      <c r="Z103" s="59"/>
      <c r="AA103" s="59"/>
      <c r="AB103" s="59"/>
      <c r="AC103" s="59"/>
      <c r="AD103" s="59"/>
    </row>
    <row r="104" spans="1:30" ht="12">
      <c r="A104" s="51"/>
      <c r="B104" s="58">
        <v>306</v>
      </c>
      <c r="C104" s="18" t="s">
        <v>421</v>
      </c>
      <c r="D104" s="25">
        <f>DSUM(KASSEBOK!$A$1:$E$1539,5,Kontokoder!$F$49:$F$50)</f>
        <v>0</v>
      </c>
      <c r="E104" s="59"/>
      <c r="F104" s="59">
        <v>0</v>
      </c>
      <c r="G104" s="59">
        <v>0</v>
      </c>
      <c r="H104" s="59">
        <v>0</v>
      </c>
      <c r="I104" s="59">
        <v>0</v>
      </c>
      <c r="J104" s="59">
        <v>0</v>
      </c>
      <c r="K104" s="59">
        <v>2000</v>
      </c>
      <c r="L104" s="59">
        <v>0</v>
      </c>
      <c r="M104" s="59">
        <v>2000</v>
      </c>
      <c r="N104" s="59">
        <v>0</v>
      </c>
      <c r="O104" s="59">
        <v>2000</v>
      </c>
      <c r="P104" s="59">
        <v>1962</v>
      </c>
      <c r="Q104" s="59"/>
      <c r="R104" s="25">
        <v>0</v>
      </c>
      <c r="S104" s="59"/>
      <c r="T104" s="25">
        <v>0</v>
      </c>
      <c r="U104" s="59"/>
      <c r="V104" s="25">
        <v>0</v>
      </c>
      <c r="W104" s="59"/>
      <c r="X104" s="59">
        <v>0</v>
      </c>
      <c r="Y104" s="59"/>
      <c r="Z104" s="59"/>
      <c r="AA104" s="59"/>
      <c r="AB104" s="59"/>
      <c r="AC104" s="59">
        <v>1368</v>
      </c>
      <c r="AD104" s="59"/>
    </row>
    <row r="105" spans="1:30" ht="12">
      <c r="A105" s="51"/>
      <c r="B105" s="58" t="s">
        <v>188</v>
      </c>
      <c r="C105" s="18" t="s">
        <v>422</v>
      </c>
      <c r="D105" s="25">
        <f>DSUM(KASSEBOK!$A$1:$E$1539,5,Kontokoder!$F$51:$F$52)</f>
        <v>0</v>
      </c>
      <c r="E105" s="59"/>
      <c r="F105" s="59">
        <v>2000</v>
      </c>
      <c r="G105" s="59">
        <v>2000</v>
      </c>
      <c r="H105" s="59">
        <v>0</v>
      </c>
      <c r="I105" s="59">
        <v>2000</v>
      </c>
      <c r="J105" s="59">
        <v>0</v>
      </c>
      <c r="K105" s="59">
        <v>2000</v>
      </c>
      <c r="L105" s="59">
        <v>0</v>
      </c>
      <c r="M105" s="59">
        <v>2000</v>
      </c>
      <c r="N105" s="59">
        <v>0</v>
      </c>
      <c r="O105" s="59">
        <v>5000</v>
      </c>
      <c r="P105" s="59">
        <v>2133</v>
      </c>
      <c r="Q105" s="59">
        <v>5000</v>
      </c>
      <c r="R105" s="25">
        <v>4637</v>
      </c>
      <c r="S105" s="59">
        <v>5000</v>
      </c>
      <c r="T105" s="25">
        <v>3265.5</v>
      </c>
      <c r="U105" s="59">
        <v>5000</v>
      </c>
      <c r="V105" s="25">
        <v>2746.7</v>
      </c>
      <c r="W105" s="59">
        <v>5000</v>
      </c>
      <c r="X105" s="59">
        <v>265.6</v>
      </c>
      <c r="Y105" s="59">
        <v>5000</v>
      </c>
      <c r="Z105" s="59">
        <v>2618.3</v>
      </c>
      <c r="AA105" s="59">
        <v>5000</v>
      </c>
      <c r="AB105" s="59">
        <v>5000</v>
      </c>
      <c r="AC105" s="59">
        <v>88</v>
      </c>
      <c r="AD105" s="59">
        <v>4159</v>
      </c>
    </row>
    <row r="106" spans="1:30" ht="12">
      <c r="A106" s="51"/>
      <c r="B106" s="58" t="s">
        <v>189</v>
      </c>
      <c r="C106" s="18" t="s">
        <v>423</v>
      </c>
      <c r="D106" s="25">
        <f>DSUM(KASSEBOK!$A$1:$E$1539,5,Kontokoder!$F$53:$F$54)</f>
        <v>22521</v>
      </c>
      <c r="E106" s="59"/>
      <c r="F106" s="59">
        <v>0</v>
      </c>
      <c r="G106" s="59">
        <v>30000</v>
      </c>
      <c r="H106" s="59">
        <v>0</v>
      </c>
      <c r="I106" s="59">
        <v>0</v>
      </c>
      <c r="J106" s="59">
        <v>25997</v>
      </c>
      <c r="K106" s="59">
        <v>20000</v>
      </c>
      <c r="L106" s="59">
        <v>0</v>
      </c>
      <c r="M106" s="59">
        <v>0</v>
      </c>
      <c r="N106" s="59">
        <v>13388</v>
      </c>
      <c r="O106" s="59">
        <v>15000</v>
      </c>
      <c r="P106" s="59">
        <v>0</v>
      </c>
      <c r="Q106" s="59">
        <v>0</v>
      </c>
      <c r="R106" s="25">
        <v>14460</v>
      </c>
      <c r="S106" s="59">
        <v>10000</v>
      </c>
      <c r="T106" s="25">
        <v>0</v>
      </c>
      <c r="U106" s="59">
        <v>0</v>
      </c>
      <c r="V106" s="25">
        <v>4266</v>
      </c>
      <c r="W106" s="59">
        <v>15000</v>
      </c>
      <c r="X106" s="59">
        <v>0</v>
      </c>
      <c r="Y106" s="59">
        <v>15000</v>
      </c>
      <c r="Z106" s="59">
        <v>7567.5</v>
      </c>
      <c r="AA106" s="59">
        <v>15000</v>
      </c>
      <c r="AB106" s="59">
        <v>15000</v>
      </c>
      <c r="AC106" s="59">
        <v>8149.5</v>
      </c>
      <c r="AD106" s="59">
        <v>8245</v>
      </c>
    </row>
    <row r="107" spans="1:30" ht="12">
      <c r="A107" s="51"/>
      <c r="B107" s="58" t="s">
        <v>190</v>
      </c>
      <c r="C107" s="18" t="s">
        <v>414</v>
      </c>
      <c r="D107" s="25">
        <f>DSUM(KASSEBOK!$A$1:$E$1539,5,Kontokoder!$F$55:$F$56)</f>
        <v>0</v>
      </c>
      <c r="E107" s="59"/>
      <c r="F107" s="59">
        <v>0</v>
      </c>
      <c r="G107" s="59">
        <v>0</v>
      </c>
      <c r="H107" s="59">
        <v>0</v>
      </c>
      <c r="I107" s="59">
        <v>0</v>
      </c>
      <c r="J107" s="59">
        <v>0</v>
      </c>
      <c r="K107" s="59">
        <v>0</v>
      </c>
      <c r="L107" s="59">
        <v>0</v>
      </c>
      <c r="M107" s="59">
        <v>0</v>
      </c>
      <c r="N107" s="59">
        <v>0</v>
      </c>
      <c r="O107" s="59">
        <v>0</v>
      </c>
      <c r="P107" s="59">
        <v>0</v>
      </c>
      <c r="Q107" s="59">
        <v>0</v>
      </c>
      <c r="R107" s="25">
        <v>0</v>
      </c>
      <c r="S107" s="59">
        <v>2000</v>
      </c>
      <c r="T107" s="25">
        <v>0</v>
      </c>
      <c r="U107" s="59">
        <v>2000</v>
      </c>
      <c r="V107" s="25">
        <v>0</v>
      </c>
      <c r="W107" s="59">
        <v>2000</v>
      </c>
      <c r="X107" s="59">
        <v>0</v>
      </c>
      <c r="Y107" s="59">
        <v>2000</v>
      </c>
      <c r="Z107" s="59">
        <v>0</v>
      </c>
      <c r="AA107" s="59">
        <v>2000</v>
      </c>
      <c r="AB107" s="59">
        <v>2000</v>
      </c>
      <c r="AC107" s="59">
        <v>0</v>
      </c>
      <c r="AD107" s="59">
        <v>980</v>
      </c>
    </row>
    <row r="108" spans="1:30" ht="12">
      <c r="A108" s="51"/>
      <c r="B108" s="58" t="s">
        <v>191</v>
      </c>
      <c r="C108" s="82" t="s">
        <v>413</v>
      </c>
      <c r="D108" s="25">
        <f>DSUM(KASSEBOK!$A$1:$E$1539,5,Kontokoder!$F$57:$F$58)</f>
        <v>0</v>
      </c>
      <c r="E108" s="59"/>
      <c r="F108" s="59">
        <v>2000</v>
      </c>
      <c r="G108" s="59">
        <v>2000</v>
      </c>
      <c r="H108" s="59">
        <v>354.8</v>
      </c>
      <c r="I108" s="59">
        <v>2000</v>
      </c>
      <c r="J108" s="59">
        <v>506</v>
      </c>
      <c r="K108" s="59">
        <v>5000</v>
      </c>
      <c r="L108" s="59">
        <v>0</v>
      </c>
      <c r="M108" s="59">
        <v>5000</v>
      </c>
      <c r="N108" s="59">
        <v>0</v>
      </c>
      <c r="O108" s="59">
        <v>5000</v>
      </c>
      <c r="P108" s="59">
        <v>0</v>
      </c>
      <c r="Q108" s="59">
        <v>5000</v>
      </c>
      <c r="R108" s="25">
        <v>14000</v>
      </c>
      <c r="S108" s="59">
        <v>10000</v>
      </c>
      <c r="T108" s="25">
        <v>0</v>
      </c>
      <c r="U108" s="59">
        <v>10000</v>
      </c>
      <c r="V108" s="25">
        <v>0</v>
      </c>
      <c r="W108" s="59">
        <v>10000</v>
      </c>
      <c r="X108" s="59">
        <v>0</v>
      </c>
      <c r="Y108" s="59">
        <v>10000</v>
      </c>
      <c r="Z108" s="59">
        <v>0</v>
      </c>
      <c r="AA108" s="59">
        <v>2000</v>
      </c>
      <c r="AB108" s="59">
        <v>2000</v>
      </c>
      <c r="AC108" s="59">
        <v>0</v>
      </c>
      <c r="AD108" s="59">
        <v>0</v>
      </c>
    </row>
    <row r="109" spans="1:30" ht="12">
      <c r="A109" s="51"/>
      <c r="B109" s="58" t="s">
        <v>192</v>
      </c>
      <c r="C109" s="82" t="s">
        <v>624</v>
      </c>
      <c r="D109" s="25">
        <f>DSUM(KASSEBOK!$A$1:$E$1539,5,Kontokoder!$F$59:$F$60)</f>
        <v>0</v>
      </c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S109" s="59"/>
      <c r="U109" s="59"/>
      <c r="W109" s="59"/>
      <c r="X109" s="59"/>
      <c r="Y109" s="59"/>
      <c r="Z109" s="59"/>
      <c r="AA109" s="59"/>
      <c r="AB109" s="59"/>
      <c r="AC109" s="59"/>
      <c r="AD109" s="59"/>
    </row>
    <row r="110" spans="1:30" ht="12">
      <c r="A110" s="51"/>
      <c r="B110" s="58"/>
      <c r="E110" s="31">
        <f>SUM(D104:D109)</f>
        <v>22521</v>
      </c>
      <c r="F110" s="31">
        <f>SUM(F105:F109)</f>
        <v>4000</v>
      </c>
      <c r="G110" s="31">
        <f aca="true" t="shared" si="13" ref="G110:M110">SUM(G105:G109)</f>
        <v>34000</v>
      </c>
      <c r="H110" s="31">
        <f t="shared" si="13"/>
        <v>354.8</v>
      </c>
      <c r="I110" s="31">
        <f t="shared" si="13"/>
        <v>4000</v>
      </c>
      <c r="J110" s="31">
        <f t="shared" si="13"/>
        <v>26503</v>
      </c>
      <c r="K110" s="31">
        <f t="shared" si="13"/>
        <v>27000</v>
      </c>
      <c r="L110" s="31">
        <f t="shared" si="13"/>
        <v>0</v>
      </c>
      <c r="M110" s="31">
        <f t="shared" si="13"/>
        <v>7000</v>
      </c>
      <c r="N110" s="31">
        <f>SUM(N104:N109)</f>
        <v>13388</v>
      </c>
      <c r="O110" s="31">
        <f>SUM(O105:O109)</f>
        <v>25000</v>
      </c>
      <c r="P110" s="31">
        <f>SUM(P104:P109)</f>
        <v>4095</v>
      </c>
      <c r="Q110" s="31">
        <f>SUM(Q105:Q109)</f>
        <v>10000</v>
      </c>
      <c r="R110" s="145">
        <f>SUM(R104:R109)</f>
        <v>33097</v>
      </c>
      <c r="S110" s="31">
        <f>SUM(S105:S109)</f>
        <v>27000</v>
      </c>
      <c r="T110" s="145">
        <f>SUM(T104:T109)</f>
        <v>3265.5</v>
      </c>
      <c r="U110" s="31">
        <f>SUM(U105:U109)</f>
        <v>17000</v>
      </c>
      <c r="V110" s="145">
        <f>SUM(V104:V109)</f>
        <v>7012.7</v>
      </c>
      <c r="W110" s="31">
        <f>SUM(W105:W109)</f>
        <v>32000</v>
      </c>
      <c r="X110" s="31">
        <f>SUM(X104:X109)</f>
        <v>265.6</v>
      </c>
      <c r="Y110" s="103">
        <f>SUM(Y105:Y109)</f>
        <v>32000</v>
      </c>
      <c r="Z110" s="103">
        <f>SUM(Z105:Z109)</f>
        <v>10185.8</v>
      </c>
      <c r="AA110" s="103">
        <f>SUM(AA105:AA109)</f>
        <v>24000</v>
      </c>
      <c r="AB110" s="103">
        <f>SUM(AB105:AB109)</f>
        <v>24000</v>
      </c>
      <c r="AC110" s="103">
        <f>SUM(AC104:AC109)</f>
        <v>9605.5</v>
      </c>
      <c r="AD110" s="103">
        <f>SUM(AD105:AD109)</f>
        <v>13384</v>
      </c>
    </row>
    <row r="111" spans="1:30" ht="12">
      <c r="A111" s="51"/>
      <c r="B111" s="58"/>
      <c r="D111" s="63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63"/>
      <c r="S111" s="31"/>
      <c r="T111" s="63"/>
      <c r="U111" s="31"/>
      <c r="V111" s="63"/>
      <c r="W111" s="31"/>
      <c r="X111" s="31"/>
      <c r="Y111" s="31"/>
      <c r="Z111" s="31"/>
      <c r="AA111" s="31"/>
      <c r="AB111" s="31"/>
      <c r="AC111" s="31"/>
      <c r="AD111" s="103"/>
    </row>
    <row r="112" spans="1:30" ht="12">
      <c r="A112" s="39">
        <v>80</v>
      </c>
      <c r="B112" s="39"/>
      <c r="C112" s="7" t="s">
        <v>30</v>
      </c>
      <c r="D112" s="63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63"/>
      <c r="S112" s="59"/>
      <c r="T112" s="63"/>
      <c r="U112" s="59"/>
      <c r="V112" s="63"/>
      <c r="W112" s="59"/>
      <c r="X112" s="59"/>
      <c r="Y112" s="59"/>
      <c r="Z112" s="59"/>
      <c r="AA112" s="59"/>
      <c r="AB112" s="59"/>
      <c r="AC112" s="59"/>
      <c r="AD112" s="59"/>
    </row>
    <row r="113" spans="1:30" ht="12">
      <c r="A113" s="51"/>
      <c r="B113" s="58">
        <v>801</v>
      </c>
      <c r="C113" s="18" t="s">
        <v>426</v>
      </c>
      <c r="D113" s="25">
        <f>DSUM(KASSEBOK!$A$1:$E$1539,5,Kontokoder!$A$143:$A$144)</f>
        <v>176</v>
      </c>
      <c r="E113" s="59"/>
      <c r="F113" s="59">
        <v>500</v>
      </c>
      <c r="G113" s="59">
        <v>500</v>
      </c>
      <c r="H113" s="59">
        <v>184</v>
      </c>
      <c r="I113" s="59">
        <v>1000</v>
      </c>
      <c r="J113" s="59">
        <v>160</v>
      </c>
      <c r="K113" s="59">
        <v>1500</v>
      </c>
      <c r="L113" s="59">
        <v>1438.2</v>
      </c>
      <c r="M113" s="59">
        <v>3000</v>
      </c>
      <c r="N113" s="59">
        <v>1925.25</v>
      </c>
      <c r="O113" s="59">
        <v>3000</v>
      </c>
      <c r="P113" s="59">
        <v>2442</v>
      </c>
      <c r="Q113" s="59">
        <v>3000</v>
      </c>
      <c r="R113" s="25">
        <v>2472</v>
      </c>
      <c r="S113" s="59">
        <v>2500</v>
      </c>
      <c r="T113" s="25">
        <v>2318.75</v>
      </c>
      <c r="U113" s="59">
        <v>2000</v>
      </c>
      <c r="V113" s="25">
        <v>1812</v>
      </c>
      <c r="W113" s="59">
        <v>1000</v>
      </c>
      <c r="X113" s="59">
        <v>804</v>
      </c>
      <c r="Y113" s="59"/>
      <c r="Z113" s="59"/>
      <c r="AA113" s="59">
        <v>300</v>
      </c>
      <c r="AB113" s="59">
        <v>300</v>
      </c>
      <c r="AC113" s="59">
        <v>107</v>
      </c>
      <c r="AD113" s="59">
        <v>300</v>
      </c>
    </row>
    <row r="114" spans="1:30" ht="14.25" customHeight="1">
      <c r="A114" s="51"/>
      <c r="B114" s="58" t="s">
        <v>326</v>
      </c>
      <c r="D114" s="25">
        <f>DSUM(KASSEBOK!$A$1:$E$1539,5,Kontokoder!$A$145:$A$146)</f>
        <v>0</v>
      </c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25">
        <v>0</v>
      </c>
      <c r="S114" s="59"/>
      <c r="T114" s="25">
        <v>0</v>
      </c>
      <c r="U114" s="59"/>
      <c r="V114" s="25">
        <v>0</v>
      </c>
      <c r="W114" s="59"/>
      <c r="X114" s="59">
        <v>0</v>
      </c>
      <c r="Y114" s="59"/>
      <c r="Z114" s="59"/>
      <c r="AA114" s="59">
        <v>0</v>
      </c>
      <c r="AB114" s="59">
        <v>0</v>
      </c>
      <c r="AC114" s="59">
        <v>0</v>
      </c>
      <c r="AD114" s="59"/>
    </row>
    <row r="115" spans="1:30" ht="12">
      <c r="A115" s="51"/>
      <c r="B115" s="58"/>
      <c r="D115" s="25">
        <f>DSUM(KASSEBOK!$A$1:$E$1539,5,Kontokoder!$A$151:$A$152)</f>
        <v>0</v>
      </c>
      <c r="E115" s="31">
        <f>SUM(D113:D115)</f>
        <v>176</v>
      </c>
      <c r="F115" s="31">
        <f>SUM(F113:F114)</f>
        <v>500</v>
      </c>
      <c r="G115" s="31">
        <f aca="true" t="shared" si="14" ref="G115:L115">SUM(G113:G114)</f>
        <v>500</v>
      </c>
      <c r="H115" s="31">
        <f t="shared" si="14"/>
        <v>184</v>
      </c>
      <c r="I115" s="31">
        <f t="shared" si="14"/>
        <v>1000</v>
      </c>
      <c r="J115" s="31">
        <f t="shared" si="14"/>
        <v>160</v>
      </c>
      <c r="K115" s="31">
        <f t="shared" si="14"/>
        <v>1500</v>
      </c>
      <c r="L115" s="31">
        <f t="shared" si="14"/>
        <v>1438.2</v>
      </c>
      <c r="M115" s="31">
        <f aca="true" t="shared" si="15" ref="M115:R115">SUM(M113:M114)</f>
        <v>3000</v>
      </c>
      <c r="N115" s="31">
        <f t="shared" si="15"/>
        <v>1925.25</v>
      </c>
      <c r="O115" s="31">
        <f t="shared" si="15"/>
        <v>3000</v>
      </c>
      <c r="P115" s="31">
        <f t="shared" si="15"/>
        <v>2442</v>
      </c>
      <c r="Q115" s="31">
        <f t="shared" si="15"/>
        <v>3000</v>
      </c>
      <c r="R115" s="145">
        <f t="shared" si="15"/>
        <v>2472</v>
      </c>
      <c r="S115" s="31">
        <f aca="true" t="shared" si="16" ref="S115:Y115">SUM(S113:S114)</f>
        <v>2500</v>
      </c>
      <c r="T115" s="145">
        <f>SUM(T113:T114)</f>
        <v>2318.75</v>
      </c>
      <c r="U115" s="31">
        <f t="shared" si="16"/>
        <v>2000</v>
      </c>
      <c r="V115" s="145">
        <f t="shared" si="16"/>
        <v>1812</v>
      </c>
      <c r="W115" s="31">
        <f t="shared" si="16"/>
        <v>1000</v>
      </c>
      <c r="X115" s="31">
        <f t="shared" si="16"/>
        <v>804</v>
      </c>
      <c r="Y115" s="31">
        <f t="shared" si="16"/>
        <v>0</v>
      </c>
      <c r="Z115" s="31">
        <v>41</v>
      </c>
      <c r="AA115" s="31">
        <f>SUM(AA113:AA114)</f>
        <v>300</v>
      </c>
      <c r="AB115" s="31">
        <f>SUM(AB113:AB114)</f>
        <v>300</v>
      </c>
      <c r="AC115" s="31">
        <f>SUM(AC113:AC114)</f>
        <v>107</v>
      </c>
      <c r="AD115" s="31">
        <f>SUM(AD113:AD114)</f>
        <v>300</v>
      </c>
    </row>
    <row r="116" spans="1:30" ht="12">
      <c r="A116" s="51"/>
      <c r="B116" s="58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S116" s="59"/>
      <c r="U116" s="59"/>
      <c r="W116" s="59"/>
      <c r="X116" s="59"/>
      <c r="Y116" s="59"/>
      <c r="Z116" s="59"/>
      <c r="AA116" s="59"/>
      <c r="AB116" s="59"/>
      <c r="AC116" s="59"/>
      <c r="AD116" s="59"/>
    </row>
    <row r="117" spans="1:30" ht="12">
      <c r="A117" s="51"/>
      <c r="B117" s="58">
        <v>802</v>
      </c>
      <c r="C117" s="18" t="s">
        <v>31</v>
      </c>
      <c r="D117" s="25">
        <f>DSUM(KASSEBOK!$A$1:$E$1539,5,Kontokoder!$B$143:$B$144)</f>
        <v>0</v>
      </c>
      <c r="E117" s="59"/>
      <c r="F117" s="59"/>
      <c r="G117" s="59"/>
      <c r="H117" s="59">
        <v>0</v>
      </c>
      <c r="I117" s="59"/>
      <c r="J117" s="59">
        <v>-242.72</v>
      </c>
      <c r="K117" s="59"/>
      <c r="L117" s="59">
        <v>-306.05</v>
      </c>
      <c r="M117" s="59"/>
      <c r="N117" s="59">
        <v>-263.59</v>
      </c>
      <c r="O117" s="59"/>
      <c r="P117" s="59">
        <v>-553.66</v>
      </c>
      <c r="Q117" s="59"/>
      <c r="R117" s="25">
        <v>-522.19</v>
      </c>
      <c r="S117" s="59"/>
      <c r="T117" s="25">
        <v>-398.89</v>
      </c>
      <c r="U117" s="59"/>
      <c r="V117" s="25">
        <v>0</v>
      </c>
      <c r="W117" s="59"/>
      <c r="X117" s="59">
        <v>-378</v>
      </c>
      <c r="Y117" s="59"/>
      <c r="Z117" s="59"/>
      <c r="AA117" s="59"/>
      <c r="AB117" s="59"/>
      <c r="AC117" s="59"/>
      <c r="AD117" s="59"/>
    </row>
    <row r="118" spans="1:30" ht="12">
      <c r="A118" s="51"/>
      <c r="B118" s="58" t="s">
        <v>335</v>
      </c>
      <c r="C118" s="18" t="s">
        <v>416</v>
      </c>
      <c r="D118" s="25">
        <f>DSUM(KASSEBOK!$A$1:$E$1539,5,Kontokoder!$B$145:$B$146)</f>
        <v>0</v>
      </c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25">
        <v>0</v>
      </c>
      <c r="S118" s="59"/>
      <c r="T118" s="25">
        <v>0</v>
      </c>
      <c r="U118" s="59"/>
      <c r="V118" s="25">
        <v>0</v>
      </c>
      <c r="W118" s="59"/>
      <c r="X118" s="59">
        <v>0</v>
      </c>
      <c r="Y118" s="59"/>
      <c r="Z118" s="59"/>
      <c r="AA118" s="59"/>
      <c r="AB118" s="59"/>
      <c r="AC118" s="59"/>
      <c r="AD118" s="59"/>
    </row>
    <row r="119" spans="1:30" ht="12">
      <c r="A119" s="51"/>
      <c r="B119" s="58" t="s">
        <v>336</v>
      </c>
      <c r="C119" s="18" t="s">
        <v>427</v>
      </c>
      <c r="D119" s="25">
        <f>DSUM(KASSEBOK!$A$1:$E$1539,5,Kontokoder!$B$147:$B$148)</f>
        <v>0</v>
      </c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25">
        <v>0</v>
      </c>
      <c r="S119" s="59"/>
      <c r="T119" s="25">
        <v>0</v>
      </c>
      <c r="U119" s="59"/>
      <c r="V119" s="25">
        <v>0</v>
      </c>
      <c r="W119" s="59"/>
      <c r="X119" s="59">
        <v>0</v>
      </c>
      <c r="Y119" s="59"/>
      <c r="Z119" s="59"/>
      <c r="AA119" s="59"/>
      <c r="AB119" s="59"/>
      <c r="AC119" s="59"/>
      <c r="AD119" s="59"/>
    </row>
    <row r="120" spans="1:30" ht="16.5" customHeight="1">
      <c r="A120" s="51"/>
      <c r="B120" s="58"/>
      <c r="E120" s="31">
        <f>SUM(D117:D120)</f>
        <v>0</v>
      </c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25">
        <f>DSUM(KASSEBOK!$A$1:$E$1539,5,Kontokoder!$B$161:$B$162)</f>
        <v>0</v>
      </c>
      <c r="S120" s="31"/>
      <c r="T120" s="25">
        <f>DSUM(KASSEBOK!$A$1:$E$1539,5,Kontokoder!$B$161:$B$162)</f>
        <v>0</v>
      </c>
      <c r="U120" s="31"/>
      <c r="V120" s="25">
        <f>DSUM(KASSEBOK!$A$1:$E$1539,5,Kontokoder!$B$161:$B$162)</f>
        <v>0</v>
      </c>
      <c r="W120" s="31"/>
      <c r="X120" s="31"/>
      <c r="Y120" s="31"/>
      <c r="Z120" s="31"/>
      <c r="AA120" s="31">
        <f>SUM(AA114)</f>
        <v>0</v>
      </c>
      <c r="AB120" s="31">
        <f>SUM(AB114)</f>
        <v>0</v>
      </c>
      <c r="AC120" s="31">
        <f>SUM(AC114)</f>
        <v>0</v>
      </c>
      <c r="AD120" s="59"/>
    </row>
    <row r="121" spans="2:30" ht="12">
      <c r="B121" s="58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</row>
    <row r="122" spans="1:30" s="7" customFormat="1" ht="12">
      <c r="A122" s="39">
        <v>90</v>
      </c>
      <c r="B122" s="39"/>
      <c r="C122" s="7" t="s">
        <v>344</v>
      </c>
      <c r="D122" s="31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31"/>
      <c r="S122" s="59"/>
      <c r="T122" s="31"/>
      <c r="U122" s="59"/>
      <c r="V122" s="31"/>
      <c r="W122" s="59"/>
      <c r="X122" s="59"/>
      <c r="Y122" s="59"/>
      <c r="Z122" s="59"/>
      <c r="AA122" s="31"/>
      <c r="AB122" s="31"/>
      <c r="AC122" s="31"/>
      <c r="AD122" s="31"/>
    </row>
    <row r="123" spans="1:30" s="50" customFormat="1" ht="12">
      <c r="A123" s="51"/>
      <c r="B123" s="58">
        <v>901</v>
      </c>
      <c r="C123" s="18" t="s">
        <v>345</v>
      </c>
      <c r="D123" s="25">
        <f>DSUM(KASSEBOK!$A$1:$E$1539,5,Kontokoder!$D$143:$D$144)</f>
        <v>0</v>
      </c>
      <c r="E123" s="63"/>
      <c r="F123" s="63"/>
      <c r="G123" s="63"/>
      <c r="H123" s="63"/>
      <c r="I123" s="63"/>
      <c r="J123" s="63"/>
      <c r="K123" s="63"/>
      <c r="L123" s="63">
        <v>3500</v>
      </c>
      <c r="M123" s="63"/>
      <c r="N123" s="63">
        <v>17509</v>
      </c>
      <c r="O123" s="63"/>
      <c r="P123" s="63">
        <v>133041.2</v>
      </c>
      <c r="Q123" s="63"/>
      <c r="R123" s="25">
        <v>9150</v>
      </c>
      <c r="S123" s="63"/>
      <c r="T123" s="25">
        <v>13703.66</v>
      </c>
      <c r="U123" s="63"/>
      <c r="V123" s="25">
        <v>32857.5</v>
      </c>
      <c r="W123" s="63"/>
      <c r="X123" s="63">
        <v>3155.4</v>
      </c>
      <c r="Y123" s="63"/>
      <c r="Z123" s="63"/>
      <c r="AA123" s="63"/>
      <c r="AB123" s="63"/>
      <c r="AC123" s="63"/>
      <c r="AD123" s="63"/>
    </row>
    <row r="124" spans="1:30" s="50" customFormat="1" ht="19.5" customHeight="1">
      <c r="A124" s="51"/>
      <c r="B124" s="58"/>
      <c r="C124" s="18"/>
      <c r="D124" s="25">
        <f>DSUM(KASSEBOK!$A$1:$E$1539,5,Kontokoder!$D$165:$D$166)</f>
        <v>0</v>
      </c>
      <c r="E124" s="63">
        <f>SUM(D123:D124)</f>
        <v>0</v>
      </c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25">
        <f>DSUM(KASSEBOK!$A$1:$E$1539,5,Kontokoder!$D$165:$D$166)</f>
        <v>0</v>
      </c>
      <c r="S124" s="63"/>
      <c r="T124" s="25">
        <f>DSUM(KASSEBOK!$A$1:$E$1539,5,Kontokoder!$D$165:$D$166)</f>
        <v>0</v>
      </c>
      <c r="U124" s="63"/>
      <c r="V124" s="25">
        <f>DSUM(KASSEBOK!$A$1:$E$1539,5,Kontokoder!$D$165:$D$166)</f>
        <v>0</v>
      </c>
      <c r="W124" s="63"/>
      <c r="X124" s="63"/>
      <c r="Y124" s="63"/>
      <c r="Z124" s="63"/>
      <c r="AA124" s="63"/>
      <c r="AB124" s="63"/>
      <c r="AC124" s="63"/>
      <c r="AD124" s="63"/>
    </row>
    <row r="125" spans="2:30" ht="12">
      <c r="B125" s="58"/>
      <c r="D125" s="63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63"/>
      <c r="S125" s="59"/>
      <c r="T125" s="63"/>
      <c r="U125" s="59"/>
      <c r="V125" s="63"/>
      <c r="W125" s="59"/>
      <c r="X125" s="59"/>
      <c r="Y125" s="59"/>
      <c r="Z125" s="59"/>
      <c r="AA125" s="59"/>
      <c r="AB125" s="59"/>
      <c r="AC125" s="59"/>
      <c r="AD125" s="59"/>
    </row>
    <row r="126" spans="2:30" ht="12">
      <c r="B126" s="58">
        <v>902</v>
      </c>
      <c r="C126" s="18" t="s">
        <v>358</v>
      </c>
      <c r="D126" s="25">
        <f>DSUM(KASSEBOK!$A$1:$E$1539,5,Kontokoder!$E$143:$E$144)</f>
        <v>0</v>
      </c>
      <c r="E126" s="59"/>
      <c r="F126" s="59"/>
      <c r="G126" s="59"/>
      <c r="H126" s="59"/>
      <c r="I126" s="59"/>
      <c r="J126" s="59"/>
      <c r="K126" s="59"/>
      <c r="L126" s="59">
        <v>-16591</v>
      </c>
      <c r="M126" s="59"/>
      <c r="N126" s="59">
        <v>0</v>
      </c>
      <c r="O126" s="59"/>
      <c r="P126" s="59">
        <v>-5248.96</v>
      </c>
      <c r="Q126" s="59"/>
      <c r="R126" s="25">
        <v>-27540</v>
      </c>
      <c r="S126" s="59"/>
      <c r="T126" s="25">
        <v>-22236.15</v>
      </c>
      <c r="U126" s="59"/>
      <c r="V126" s="25">
        <v>-24.67</v>
      </c>
      <c r="W126" s="59"/>
      <c r="X126" s="59">
        <v>-21966.95</v>
      </c>
      <c r="Y126" s="59"/>
      <c r="Z126" s="59"/>
      <c r="AA126" s="59"/>
      <c r="AB126" s="59"/>
      <c r="AC126" s="59"/>
      <c r="AD126" s="59"/>
    </row>
    <row r="127" spans="2:30" ht="18" customHeight="1">
      <c r="B127" s="58"/>
      <c r="D127" s="25">
        <f>DSUM(KASSEBOK!$A$1:$E$1539,5,Kontokoder!$E$165:$E$166)</f>
        <v>0</v>
      </c>
      <c r="E127" s="59">
        <f>SUM(D126:D127)</f>
        <v>0</v>
      </c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25">
        <f>DSUM(KASSEBOK!$A$1:$E$1539,5,Kontokoder!$E$165:$E$166)</f>
        <v>0</v>
      </c>
      <c r="S127" s="59"/>
      <c r="T127" s="25">
        <f>DSUM(KASSEBOK!$A$1:$E$1539,5,Kontokoder!$E$165:$E$166)</f>
        <v>0</v>
      </c>
      <c r="U127" s="59"/>
      <c r="V127" s="25">
        <f>DSUM(KASSEBOK!$A$1:$E$1539,5,Kontokoder!$E$165:$E$166)</f>
        <v>0</v>
      </c>
      <c r="W127" s="59"/>
      <c r="X127" s="59"/>
      <c r="Y127" s="59"/>
      <c r="Z127" s="59"/>
      <c r="AA127" s="59"/>
      <c r="AB127" s="59"/>
      <c r="AC127" s="59"/>
      <c r="AD127" s="59"/>
    </row>
    <row r="128" spans="27:30" ht="12">
      <c r="AA128" s="27"/>
      <c r="AD128" s="112"/>
    </row>
    <row r="129" spans="4:30" ht="15">
      <c r="D129" s="84"/>
      <c r="E129" s="85">
        <f aca="true" t="shared" si="17" ref="E129:K129">E61+E68+E73+E85+E93+E102+E110+E115</f>
        <v>580165.8400000001</v>
      </c>
      <c r="F129" s="85">
        <f>F61+F68+F73+F85+F93+F102+F110+F115</f>
        <v>645500</v>
      </c>
      <c r="G129" s="85">
        <f t="shared" si="17"/>
        <v>911000</v>
      </c>
      <c r="H129" s="85">
        <f t="shared" si="17"/>
        <v>539422.7300000001</v>
      </c>
      <c r="I129" s="85">
        <f t="shared" si="17"/>
        <v>693500</v>
      </c>
      <c r="J129" s="85">
        <f t="shared" si="17"/>
        <v>303017.96</v>
      </c>
      <c r="K129" s="85">
        <f t="shared" si="17"/>
        <v>681000</v>
      </c>
      <c r="L129" s="85">
        <f aca="true" t="shared" si="18" ref="L129:AD129">L61+L68+L73+L85+L93+L102+L110+L115</f>
        <v>460102.45</v>
      </c>
      <c r="M129" s="85">
        <f t="shared" si="18"/>
        <v>695000</v>
      </c>
      <c r="N129" s="85">
        <f t="shared" si="18"/>
        <v>227686.56</v>
      </c>
      <c r="O129" s="85">
        <f t="shared" si="18"/>
        <v>483500</v>
      </c>
      <c r="P129" s="85">
        <f t="shared" si="18"/>
        <v>559895.65</v>
      </c>
      <c r="Q129" s="85">
        <f t="shared" si="18"/>
        <v>856500</v>
      </c>
      <c r="R129" s="85">
        <f t="shared" si="18"/>
        <v>727094.79</v>
      </c>
      <c r="S129" s="85">
        <f t="shared" si="18"/>
        <v>907100</v>
      </c>
      <c r="T129" s="85">
        <f t="shared" si="18"/>
        <v>678932.46</v>
      </c>
      <c r="U129" s="85">
        <f t="shared" si="18"/>
        <v>843600</v>
      </c>
      <c r="V129" s="85">
        <f t="shared" si="18"/>
        <v>672939.6199999999</v>
      </c>
      <c r="W129" s="85">
        <f t="shared" si="18"/>
        <v>983500</v>
      </c>
      <c r="X129" s="85">
        <f t="shared" si="18"/>
        <v>265439.42</v>
      </c>
      <c r="Y129" s="85">
        <f t="shared" si="18"/>
        <v>753000</v>
      </c>
      <c r="Z129" s="85">
        <f t="shared" si="18"/>
        <v>622909.48</v>
      </c>
      <c r="AA129" s="85">
        <f t="shared" si="18"/>
        <v>459800</v>
      </c>
      <c r="AB129" s="85">
        <f>AB61+AB68+AB73+AB85+AB93+AB102+AB110+AB115</f>
        <v>565800</v>
      </c>
      <c r="AC129" s="85">
        <f t="shared" si="18"/>
        <v>810068.17</v>
      </c>
      <c r="AD129" s="85">
        <f t="shared" si="18"/>
        <v>288735.97</v>
      </c>
    </row>
    <row r="130" spans="2:3" ht="12">
      <c r="B130" s="58"/>
      <c r="C130" s="15" t="s">
        <v>384</v>
      </c>
    </row>
    <row r="131" spans="2:28" ht="12">
      <c r="B131" s="58"/>
      <c r="C131" s="82" t="s">
        <v>631</v>
      </c>
      <c r="D131" s="25">
        <v>0</v>
      </c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S131" s="59"/>
      <c r="U131" s="59"/>
      <c r="V131" s="61"/>
      <c r="W131" s="59"/>
      <c r="X131" s="59"/>
      <c r="Y131" s="59"/>
      <c r="Z131" s="59"/>
      <c r="AB131" s="59">
        <f>Y129-Y44</f>
        <v>-8800</v>
      </c>
    </row>
    <row r="132" spans="2:22" ht="12">
      <c r="B132" s="58"/>
      <c r="C132" s="82" t="s">
        <v>632</v>
      </c>
      <c r="D132" s="60">
        <v>0</v>
      </c>
      <c r="E132" s="25">
        <f>SUM(D131:D132)</f>
        <v>0</v>
      </c>
      <c r="R132" s="61"/>
      <c r="T132" s="61"/>
      <c r="V132" s="61"/>
    </row>
    <row r="133" spans="2:22" ht="12">
      <c r="B133" s="58"/>
      <c r="C133" s="82" t="s">
        <v>644</v>
      </c>
      <c r="D133" s="25">
        <f>Balanse!D11</f>
        <v>807134.35</v>
      </c>
      <c r="V133" s="61"/>
    </row>
    <row r="134" spans="2:27" ht="12">
      <c r="B134" s="58"/>
      <c r="C134" s="82" t="s">
        <v>645</v>
      </c>
      <c r="D134" s="25">
        <f>SUM(KASSEBOK!$G$2:$G1039)</f>
        <v>1699.599999999964</v>
      </c>
      <c r="E134" s="61">
        <f>SUM(D133:D134)</f>
        <v>808833.95</v>
      </c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S134" s="61"/>
      <c r="U134" s="61"/>
      <c r="V134" s="61"/>
      <c r="W134" s="61"/>
      <c r="X134" s="61"/>
      <c r="Y134" s="61"/>
      <c r="Z134" s="61"/>
      <c r="AA134" s="61"/>
    </row>
    <row r="135" spans="2:27" ht="12">
      <c r="B135" s="58"/>
      <c r="C135" s="82" t="s">
        <v>646</v>
      </c>
      <c r="D135" s="59"/>
      <c r="E135" s="29">
        <f>SUM(E134,E132)</f>
        <v>808833.95</v>
      </c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59"/>
      <c r="S135" s="61"/>
      <c r="T135" s="59"/>
      <c r="U135" s="61"/>
      <c r="V135" s="59"/>
      <c r="W135" s="61"/>
      <c r="X135" s="61"/>
      <c r="Y135" s="61"/>
      <c r="Z135" s="61"/>
      <c r="AA135" s="61"/>
    </row>
    <row r="136" ht="12">
      <c r="B136" s="58"/>
    </row>
  </sheetData>
  <sheetProtection/>
  <printOptions/>
  <pageMargins left="0.984251968503937" right="0.15748031496062992" top="1.5748031496062993" bottom="0.5905511811023623" header="0.5905511811023623" footer="0.2755905511811024"/>
  <pageSetup horizontalDpi="300" verticalDpi="300" orientation="landscape" paperSize="9" scale="92" r:id="rId1"/>
  <headerFooter alignWithMargins="0">
    <oddHeader>&amp;L&amp;12CP-Foreningen avd Trøndelag&amp;C
&amp;13
Budsjettforslag 2023
&amp;RKonto   4285.18.95765</oddHeader>
    <oddFooter>&amp;RSide &amp;P av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6"/>
  <sheetViews>
    <sheetView zoomScale="60" zoomScaleNormal="60" zoomScalePageLayoutView="0" workbookViewId="0" topLeftCell="A43">
      <selection activeCell="D3" sqref="D3"/>
    </sheetView>
  </sheetViews>
  <sheetFormatPr defaultColWidth="11.421875" defaultRowHeight="12.75"/>
  <cols>
    <col min="1" max="10" width="12.57421875" style="45" customWidth="1"/>
    <col min="11" max="16384" width="11.421875" style="5" customWidth="1"/>
  </cols>
  <sheetData>
    <row r="1" spans="1:14" ht="15">
      <c r="A1" s="42" t="s">
        <v>10</v>
      </c>
      <c r="B1" s="42" t="s">
        <v>10</v>
      </c>
      <c r="C1" s="42" t="s">
        <v>10</v>
      </c>
      <c r="D1" s="42" t="s">
        <v>10</v>
      </c>
      <c r="E1" s="42" t="s">
        <v>10</v>
      </c>
      <c r="F1" s="42" t="s">
        <v>10</v>
      </c>
      <c r="G1" s="42" t="s">
        <v>10</v>
      </c>
      <c r="H1" s="42" t="s">
        <v>10</v>
      </c>
      <c r="I1" s="42" t="s">
        <v>10</v>
      </c>
      <c r="J1" s="42" t="s">
        <v>10</v>
      </c>
      <c r="K1" s="42" t="s">
        <v>10</v>
      </c>
      <c r="L1" s="42" t="s">
        <v>10</v>
      </c>
      <c r="M1" s="42" t="s">
        <v>10</v>
      </c>
      <c r="N1" s="42"/>
    </row>
    <row r="2" spans="1:13" ht="15">
      <c r="A2" s="43">
        <v>101</v>
      </c>
      <c r="B2" s="43">
        <v>102</v>
      </c>
      <c r="C2" s="43">
        <v>103</v>
      </c>
      <c r="D2" s="43">
        <v>104</v>
      </c>
      <c r="E2" s="44">
        <v>105</v>
      </c>
      <c r="F2" s="44">
        <v>106</v>
      </c>
      <c r="G2" s="44" t="s">
        <v>494</v>
      </c>
      <c r="H2" s="45" t="s">
        <v>499</v>
      </c>
      <c r="I2" s="45" t="s">
        <v>500</v>
      </c>
      <c r="J2" s="45" t="s">
        <v>501</v>
      </c>
      <c r="K2" s="5" t="s">
        <v>514</v>
      </c>
      <c r="L2" s="5" t="s">
        <v>539</v>
      </c>
      <c r="M2" s="5" t="s">
        <v>562</v>
      </c>
    </row>
    <row r="3" spans="1:12" ht="15">
      <c r="A3" s="43" t="s">
        <v>10</v>
      </c>
      <c r="B3" s="43" t="s">
        <v>10</v>
      </c>
      <c r="C3" s="43"/>
      <c r="D3" s="43"/>
      <c r="E3" s="43"/>
      <c r="F3" s="43"/>
      <c r="G3" s="43"/>
      <c r="H3" s="43"/>
      <c r="I3" s="43"/>
      <c r="J3" s="42" t="s">
        <v>10</v>
      </c>
      <c r="L3" s="42" t="s">
        <v>10</v>
      </c>
    </row>
    <row r="4" spans="1:12" s="48" customFormat="1" ht="15">
      <c r="A4" s="46" t="s">
        <v>49</v>
      </c>
      <c r="B4" s="46" t="s">
        <v>476</v>
      </c>
      <c r="C4" s="46"/>
      <c r="D4" s="43"/>
      <c r="E4" s="44"/>
      <c r="F4" s="44"/>
      <c r="G4" s="47"/>
      <c r="H4" s="47"/>
      <c r="I4" s="47"/>
      <c r="J4" s="45" t="s">
        <v>563</v>
      </c>
      <c r="L4" s="5" t="s">
        <v>561</v>
      </c>
    </row>
    <row r="5" spans="1:12" ht="15">
      <c r="A5" s="43" t="s">
        <v>10</v>
      </c>
      <c r="B5" s="43" t="s">
        <v>10</v>
      </c>
      <c r="C5" s="43"/>
      <c r="D5" s="43"/>
      <c r="E5" s="43"/>
      <c r="F5" s="43"/>
      <c r="G5" s="43"/>
      <c r="H5" s="43"/>
      <c r="I5" s="43"/>
      <c r="J5" s="43"/>
      <c r="L5" s="42" t="s">
        <v>10</v>
      </c>
    </row>
    <row r="6" spans="1:12" s="48" customFormat="1" ht="15">
      <c r="A6" s="46" t="s">
        <v>50</v>
      </c>
      <c r="B6" s="46" t="s">
        <v>477</v>
      </c>
      <c r="C6" s="46"/>
      <c r="D6" s="43"/>
      <c r="E6" s="44"/>
      <c r="F6" s="44"/>
      <c r="G6" s="47"/>
      <c r="H6" s="47"/>
      <c r="I6" s="47"/>
      <c r="J6" s="47"/>
      <c r="L6" s="5" t="s">
        <v>564</v>
      </c>
    </row>
    <row r="7" spans="1:13" ht="15">
      <c r="A7" s="43" t="s">
        <v>10</v>
      </c>
      <c r="B7" s="43" t="s">
        <v>10</v>
      </c>
      <c r="C7" s="43"/>
      <c r="D7" s="43"/>
      <c r="E7" s="43"/>
      <c r="F7" s="43"/>
      <c r="G7" s="43"/>
      <c r="H7" s="43"/>
      <c r="I7" s="43"/>
      <c r="J7" s="43"/>
      <c r="L7" s="42" t="s">
        <v>10</v>
      </c>
      <c r="M7" s="42" t="s">
        <v>10</v>
      </c>
    </row>
    <row r="8" spans="1:13" s="48" customFormat="1" ht="15">
      <c r="A8" s="46" t="s">
        <v>513</v>
      </c>
      <c r="B8" s="46" t="s">
        <v>478</v>
      </c>
      <c r="C8" s="46"/>
      <c r="D8" s="43"/>
      <c r="E8" s="44"/>
      <c r="F8" s="44"/>
      <c r="G8" s="47"/>
      <c r="H8" s="47"/>
      <c r="I8" s="47"/>
      <c r="J8" s="47"/>
      <c r="L8" s="5" t="s">
        <v>565</v>
      </c>
      <c r="M8" s="5" t="s">
        <v>587</v>
      </c>
    </row>
    <row r="9" spans="1:12" ht="15">
      <c r="A9" s="43" t="s">
        <v>10</v>
      </c>
      <c r="B9" s="43" t="s">
        <v>10</v>
      </c>
      <c r="C9" s="43" t="s">
        <v>10</v>
      </c>
      <c r="D9" s="43" t="s">
        <v>10</v>
      </c>
      <c r="E9" s="43"/>
      <c r="F9" s="43"/>
      <c r="G9" s="43"/>
      <c r="H9" s="43"/>
      <c r="I9" s="43"/>
      <c r="J9" s="43"/>
      <c r="L9" s="42" t="s">
        <v>10</v>
      </c>
    </row>
    <row r="10" spans="1:12" s="48" customFormat="1" ht="15">
      <c r="A10" s="46" t="s">
        <v>51</v>
      </c>
      <c r="B10" s="46" t="s">
        <v>542</v>
      </c>
      <c r="C10" s="46" t="s">
        <v>540</v>
      </c>
      <c r="D10" s="46" t="s">
        <v>566</v>
      </c>
      <c r="E10" s="44"/>
      <c r="F10" s="44"/>
      <c r="G10" s="47"/>
      <c r="H10" s="47"/>
      <c r="I10" s="47"/>
      <c r="J10" s="47"/>
      <c r="L10" s="5" t="s">
        <v>573</v>
      </c>
    </row>
    <row r="11" spans="1:10" ht="15">
      <c r="A11" s="43" t="s">
        <v>10</v>
      </c>
      <c r="B11" s="43" t="s">
        <v>10</v>
      </c>
      <c r="C11" s="43"/>
      <c r="D11" s="43"/>
      <c r="E11" s="43"/>
      <c r="F11" s="43"/>
      <c r="G11" s="43"/>
      <c r="H11" s="43"/>
      <c r="I11" s="43"/>
      <c r="J11" s="43"/>
    </row>
    <row r="12" spans="1:10" s="48" customFormat="1" ht="15">
      <c r="A12" s="46" t="s">
        <v>496</v>
      </c>
      <c r="B12" s="46" t="s">
        <v>479</v>
      </c>
      <c r="C12" s="46"/>
      <c r="D12" s="43"/>
      <c r="E12" s="44"/>
      <c r="F12" s="44"/>
      <c r="G12" s="47"/>
      <c r="H12" s="47"/>
      <c r="I12" s="47"/>
      <c r="J12" s="47"/>
    </row>
    <row r="13" spans="1:10" ht="15">
      <c r="A13" s="43" t="s">
        <v>10</v>
      </c>
      <c r="B13" s="43" t="s">
        <v>10</v>
      </c>
      <c r="C13" s="43"/>
      <c r="D13" s="43"/>
      <c r="E13" s="43"/>
      <c r="F13" s="43"/>
      <c r="G13" s="43"/>
      <c r="H13" s="43"/>
      <c r="I13" s="43"/>
      <c r="J13" s="43"/>
    </row>
    <row r="14" spans="1:10" s="48" customFormat="1" ht="15">
      <c r="A14" s="46" t="s">
        <v>498</v>
      </c>
      <c r="B14" s="46" t="s">
        <v>480</v>
      </c>
      <c r="C14" s="46"/>
      <c r="D14" s="43"/>
      <c r="E14" s="44"/>
      <c r="F14" s="44"/>
      <c r="G14" s="47"/>
      <c r="H14" s="47"/>
      <c r="I14" s="47"/>
      <c r="J14" s="47"/>
    </row>
    <row r="15" spans="1:10" ht="15">
      <c r="A15" s="43" t="s">
        <v>10</v>
      </c>
      <c r="B15" s="43" t="s">
        <v>10</v>
      </c>
      <c r="C15" s="43"/>
      <c r="D15" s="43"/>
      <c r="E15" s="43"/>
      <c r="F15" s="43"/>
      <c r="G15" s="43"/>
      <c r="H15" s="43"/>
      <c r="I15" s="43"/>
      <c r="J15" s="43"/>
    </row>
    <row r="16" spans="1:10" s="48" customFormat="1" ht="15">
      <c r="A16" s="46" t="s">
        <v>52</v>
      </c>
      <c r="B16" s="46" t="s">
        <v>481</v>
      </c>
      <c r="C16" s="46"/>
      <c r="D16" s="43"/>
      <c r="E16" s="44"/>
      <c r="F16" s="44"/>
      <c r="G16" s="47"/>
      <c r="H16" s="47"/>
      <c r="I16" s="47"/>
      <c r="J16" s="47"/>
    </row>
    <row r="17" spans="1:10" ht="15">
      <c r="A17" s="43" t="s">
        <v>10</v>
      </c>
      <c r="B17" s="43" t="s">
        <v>10</v>
      </c>
      <c r="C17" s="43"/>
      <c r="D17" s="43"/>
      <c r="E17" s="43"/>
      <c r="F17" s="43"/>
      <c r="G17" s="43"/>
      <c r="H17" s="43"/>
      <c r="I17" s="43"/>
      <c r="J17" s="43"/>
    </row>
    <row r="18" spans="1:10" s="48" customFormat="1" ht="15">
      <c r="A18" s="46" t="s">
        <v>545</v>
      </c>
      <c r="B18" s="46" t="s">
        <v>482</v>
      </c>
      <c r="C18" s="46"/>
      <c r="D18" s="43"/>
      <c r="E18" s="44"/>
      <c r="F18" s="44"/>
      <c r="G18" s="47"/>
      <c r="H18" s="47"/>
      <c r="I18" s="47"/>
      <c r="J18" s="47"/>
    </row>
    <row r="19" spans="1:10" ht="15">
      <c r="A19" s="43" t="s">
        <v>10</v>
      </c>
      <c r="B19" s="43" t="s">
        <v>10</v>
      </c>
      <c r="C19" s="43"/>
      <c r="D19" s="43"/>
      <c r="E19" s="43"/>
      <c r="F19" s="43"/>
      <c r="G19" s="43"/>
      <c r="H19" s="43"/>
      <c r="I19" s="43"/>
      <c r="J19" s="43"/>
    </row>
    <row r="20" spans="1:10" s="48" customFormat="1" ht="15">
      <c r="A20" s="46" t="s">
        <v>53</v>
      </c>
      <c r="B20" s="46" t="s">
        <v>483</v>
      </c>
      <c r="C20" s="46"/>
      <c r="D20" s="43"/>
      <c r="E20" s="44"/>
      <c r="F20" s="44"/>
      <c r="G20" s="47"/>
      <c r="H20" s="47"/>
      <c r="I20" s="47"/>
      <c r="J20" s="47"/>
    </row>
    <row r="21" spans="1:2" ht="15">
      <c r="A21" s="43" t="s">
        <v>10</v>
      </c>
      <c r="B21" s="43" t="s">
        <v>10</v>
      </c>
    </row>
    <row r="22" spans="1:10" s="48" customFormat="1" ht="15">
      <c r="A22" s="46" t="s">
        <v>54</v>
      </c>
      <c r="B22" s="46" t="s">
        <v>484</v>
      </c>
      <c r="C22" s="49"/>
      <c r="D22" s="49"/>
      <c r="E22" s="49"/>
      <c r="F22" s="49"/>
      <c r="G22" s="49"/>
      <c r="H22" s="49"/>
      <c r="I22" s="49"/>
      <c r="J22" s="49"/>
    </row>
    <row r="23" spans="1:5" ht="15">
      <c r="A23" s="43"/>
      <c r="B23" s="43"/>
      <c r="C23" s="43"/>
      <c r="D23" s="43"/>
      <c r="E23" s="43"/>
    </row>
    <row r="24" spans="1:5" ht="15">
      <c r="A24" s="43"/>
      <c r="B24" s="43"/>
      <c r="C24" s="43"/>
      <c r="D24" s="43"/>
      <c r="E24" s="43"/>
    </row>
    <row r="25" spans="1:10" ht="15">
      <c r="A25" s="43" t="s">
        <v>10</v>
      </c>
      <c r="B25" s="43" t="s">
        <v>10</v>
      </c>
      <c r="C25" s="43" t="s">
        <v>10</v>
      </c>
      <c r="D25" s="43" t="s">
        <v>10</v>
      </c>
      <c r="E25" s="43" t="s">
        <v>10</v>
      </c>
      <c r="F25" s="43" t="s">
        <v>10</v>
      </c>
      <c r="G25" s="43" t="s">
        <v>10</v>
      </c>
      <c r="H25" s="43" t="s">
        <v>10</v>
      </c>
      <c r="I25" s="43" t="s">
        <v>10</v>
      </c>
      <c r="J25" s="43" t="s">
        <v>10</v>
      </c>
    </row>
    <row r="26" spans="1:10" ht="15">
      <c r="A26" s="43">
        <v>201</v>
      </c>
      <c r="B26" s="43">
        <v>202</v>
      </c>
      <c r="C26" s="43">
        <v>203</v>
      </c>
      <c r="D26" s="43">
        <v>204</v>
      </c>
      <c r="E26" s="43">
        <v>205</v>
      </c>
      <c r="F26" s="43">
        <v>206</v>
      </c>
      <c r="G26" s="43">
        <v>207</v>
      </c>
      <c r="H26" s="43">
        <v>208</v>
      </c>
      <c r="I26" s="43">
        <v>209</v>
      </c>
      <c r="J26" s="43">
        <v>210</v>
      </c>
    </row>
    <row r="27" spans="1:10" ht="15">
      <c r="A27" s="43" t="s">
        <v>10</v>
      </c>
      <c r="B27" s="43" t="s">
        <v>10</v>
      </c>
      <c r="C27" s="43" t="s">
        <v>10</v>
      </c>
      <c r="D27" s="43" t="s">
        <v>10</v>
      </c>
      <c r="E27" s="43" t="s">
        <v>10</v>
      </c>
      <c r="F27" s="43" t="s">
        <v>10</v>
      </c>
      <c r="G27" s="43" t="s">
        <v>10</v>
      </c>
      <c r="H27" s="43" t="s">
        <v>10</v>
      </c>
      <c r="I27" s="43" t="s">
        <v>10</v>
      </c>
      <c r="J27" s="43" t="s">
        <v>10</v>
      </c>
    </row>
    <row r="28" spans="1:10" s="48" customFormat="1" ht="15">
      <c r="A28" s="46" t="s">
        <v>55</v>
      </c>
      <c r="B28" s="46" t="s">
        <v>167</v>
      </c>
      <c r="C28" s="46" t="s">
        <v>74</v>
      </c>
      <c r="D28" s="46" t="s">
        <v>84</v>
      </c>
      <c r="E28" s="46" t="s">
        <v>94</v>
      </c>
      <c r="F28" s="46" t="s">
        <v>104</v>
      </c>
      <c r="G28" s="46" t="s">
        <v>114</v>
      </c>
      <c r="H28" s="46" t="s">
        <v>124</v>
      </c>
      <c r="I28" s="46" t="s">
        <v>134</v>
      </c>
      <c r="J28" s="46" t="s">
        <v>144</v>
      </c>
    </row>
    <row r="29" spans="1:10" ht="15">
      <c r="A29" s="43" t="s">
        <v>10</v>
      </c>
      <c r="B29" s="43" t="s">
        <v>10</v>
      </c>
      <c r="C29" s="43" t="s">
        <v>10</v>
      </c>
      <c r="D29" s="43" t="s">
        <v>10</v>
      </c>
      <c r="E29" s="43" t="s">
        <v>10</v>
      </c>
      <c r="F29" s="43" t="s">
        <v>10</v>
      </c>
      <c r="G29" s="43" t="s">
        <v>10</v>
      </c>
      <c r="H29" s="43" t="s">
        <v>10</v>
      </c>
      <c r="I29" s="43" t="s">
        <v>10</v>
      </c>
      <c r="J29" s="43" t="s">
        <v>10</v>
      </c>
    </row>
    <row r="30" spans="1:10" s="48" customFormat="1" ht="15">
      <c r="A30" s="46" t="s">
        <v>56</v>
      </c>
      <c r="B30" s="46" t="s">
        <v>65</v>
      </c>
      <c r="C30" s="46" t="s">
        <v>75</v>
      </c>
      <c r="D30" s="46" t="s">
        <v>85</v>
      </c>
      <c r="E30" s="46" t="s">
        <v>95</v>
      </c>
      <c r="F30" s="46" t="s">
        <v>105</v>
      </c>
      <c r="G30" s="46" t="s">
        <v>115</v>
      </c>
      <c r="H30" s="46" t="s">
        <v>125</v>
      </c>
      <c r="I30" s="46" t="s">
        <v>135</v>
      </c>
      <c r="J30" s="46" t="s">
        <v>145</v>
      </c>
    </row>
    <row r="31" spans="1:10" ht="15">
      <c r="A31" s="43" t="s">
        <v>10</v>
      </c>
      <c r="B31" s="43" t="s">
        <v>10</v>
      </c>
      <c r="C31" s="43" t="s">
        <v>10</v>
      </c>
      <c r="D31" s="43" t="s">
        <v>10</v>
      </c>
      <c r="E31" s="43" t="s">
        <v>10</v>
      </c>
      <c r="F31" s="43" t="s">
        <v>10</v>
      </c>
      <c r="G31" s="43" t="s">
        <v>10</v>
      </c>
      <c r="H31" s="43" t="s">
        <v>10</v>
      </c>
      <c r="I31" s="43" t="s">
        <v>10</v>
      </c>
      <c r="J31" s="43" t="s">
        <v>10</v>
      </c>
    </row>
    <row r="32" spans="1:10" s="48" customFormat="1" ht="15">
      <c r="A32" s="46" t="s">
        <v>57</v>
      </c>
      <c r="B32" s="46" t="s">
        <v>66</v>
      </c>
      <c r="C32" s="46" t="s">
        <v>76</v>
      </c>
      <c r="D32" s="46" t="s">
        <v>86</v>
      </c>
      <c r="E32" s="46" t="s">
        <v>96</v>
      </c>
      <c r="F32" s="46" t="s">
        <v>106</v>
      </c>
      <c r="G32" s="46" t="s">
        <v>116</v>
      </c>
      <c r="H32" s="46" t="s">
        <v>126</v>
      </c>
      <c r="I32" s="46" t="s">
        <v>136</v>
      </c>
      <c r="J32" s="46" t="s">
        <v>146</v>
      </c>
    </row>
    <row r="33" spans="1:10" ht="15">
      <c r="A33" s="43" t="s">
        <v>10</v>
      </c>
      <c r="B33" s="43" t="s">
        <v>10</v>
      </c>
      <c r="C33" s="43" t="s">
        <v>10</v>
      </c>
      <c r="D33" s="43" t="s">
        <v>10</v>
      </c>
      <c r="E33" s="43" t="s">
        <v>10</v>
      </c>
      <c r="F33" s="43" t="s">
        <v>10</v>
      </c>
      <c r="G33" s="43" t="s">
        <v>10</v>
      </c>
      <c r="H33" s="43" t="s">
        <v>10</v>
      </c>
      <c r="I33" s="43" t="s">
        <v>10</v>
      </c>
      <c r="J33" s="43" t="s">
        <v>10</v>
      </c>
    </row>
    <row r="34" spans="1:10" s="48" customFormat="1" ht="15">
      <c r="A34" s="46" t="s">
        <v>58</v>
      </c>
      <c r="B34" s="46" t="s">
        <v>67</v>
      </c>
      <c r="C34" s="46" t="s">
        <v>77</v>
      </c>
      <c r="D34" s="46" t="s">
        <v>87</v>
      </c>
      <c r="E34" s="46" t="s">
        <v>97</v>
      </c>
      <c r="F34" s="46" t="s">
        <v>107</v>
      </c>
      <c r="G34" s="46" t="s">
        <v>117</v>
      </c>
      <c r="H34" s="46" t="s">
        <v>127</v>
      </c>
      <c r="I34" s="46" t="s">
        <v>137</v>
      </c>
      <c r="J34" s="46" t="s">
        <v>147</v>
      </c>
    </row>
    <row r="35" spans="1:10" ht="15">
      <c r="A35" s="43" t="s">
        <v>10</v>
      </c>
      <c r="B35" s="43" t="s">
        <v>10</v>
      </c>
      <c r="C35" s="43" t="s">
        <v>10</v>
      </c>
      <c r="D35" s="43" t="s">
        <v>10</v>
      </c>
      <c r="E35" s="43" t="s">
        <v>10</v>
      </c>
      <c r="F35" s="43" t="s">
        <v>10</v>
      </c>
      <c r="G35" s="43" t="s">
        <v>10</v>
      </c>
      <c r="H35" s="43" t="s">
        <v>10</v>
      </c>
      <c r="I35" s="43" t="s">
        <v>10</v>
      </c>
      <c r="J35" s="43" t="s">
        <v>10</v>
      </c>
    </row>
    <row r="36" spans="1:10" s="48" customFormat="1" ht="15">
      <c r="A36" s="46" t="s">
        <v>59</v>
      </c>
      <c r="B36" s="46" t="s">
        <v>68</v>
      </c>
      <c r="C36" s="46" t="s">
        <v>78</v>
      </c>
      <c r="D36" s="46" t="s">
        <v>88</v>
      </c>
      <c r="E36" s="46" t="s">
        <v>98</v>
      </c>
      <c r="F36" s="46" t="s">
        <v>108</v>
      </c>
      <c r="G36" s="46" t="s">
        <v>118</v>
      </c>
      <c r="H36" s="46" t="s">
        <v>128</v>
      </c>
      <c r="I36" s="46" t="s">
        <v>138</v>
      </c>
      <c r="J36" s="46" t="s">
        <v>148</v>
      </c>
    </row>
    <row r="37" spans="1:10" ht="15">
      <c r="A37" s="43" t="s">
        <v>10</v>
      </c>
      <c r="B37" s="43" t="s">
        <v>10</v>
      </c>
      <c r="C37" s="43" t="s">
        <v>10</v>
      </c>
      <c r="D37" s="43" t="s">
        <v>10</v>
      </c>
      <c r="E37" s="43" t="s">
        <v>10</v>
      </c>
      <c r="F37" s="43" t="s">
        <v>10</v>
      </c>
      <c r="G37" s="43" t="s">
        <v>10</v>
      </c>
      <c r="H37" s="43" t="s">
        <v>10</v>
      </c>
      <c r="I37" s="43" t="s">
        <v>10</v>
      </c>
      <c r="J37" s="43" t="s">
        <v>10</v>
      </c>
    </row>
    <row r="38" spans="1:10" s="48" customFormat="1" ht="15">
      <c r="A38" s="46" t="s">
        <v>60</v>
      </c>
      <c r="B38" s="46" t="s">
        <v>69</v>
      </c>
      <c r="C38" s="46" t="s">
        <v>79</v>
      </c>
      <c r="D38" s="46" t="s">
        <v>89</v>
      </c>
      <c r="E38" s="46" t="s">
        <v>99</v>
      </c>
      <c r="F38" s="46" t="s">
        <v>109</v>
      </c>
      <c r="G38" s="46" t="s">
        <v>119</v>
      </c>
      <c r="H38" s="46" t="s">
        <v>129</v>
      </c>
      <c r="I38" s="46" t="s">
        <v>139</v>
      </c>
      <c r="J38" s="46" t="s">
        <v>149</v>
      </c>
    </row>
    <row r="39" spans="1:10" ht="15">
      <c r="A39" s="43" t="s">
        <v>10</v>
      </c>
      <c r="B39" s="43" t="s">
        <v>10</v>
      </c>
      <c r="C39" s="43" t="s">
        <v>10</v>
      </c>
      <c r="D39" s="43" t="s">
        <v>10</v>
      </c>
      <c r="E39" s="43" t="s">
        <v>10</v>
      </c>
      <c r="F39" s="43" t="s">
        <v>10</v>
      </c>
      <c r="G39" s="43" t="s">
        <v>10</v>
      </c>
      <c r="H39" s="43" t="s">
        <v>10</v>
      </c>
      <c r="I39" s="43" t="s">
        <v>10</v>
      </c>
      <c r="J39" s="43" t="s">
        <v>10</v>
      </c>
    </row>
    <row r="40" spans="1:10" s="48" customFormat="1" ht="15">
      <c r="A40" s="46" t="s">
        <v>61</v>
      </c>
      <c r="B40" s="46" t="s">
        <v>70</v>
      </c>
      <c r="C40" s="46" t="s">
        <v>80</v>
      </c>
      <c r="D40" s="46" t="s">
        <v>90</v>
      </c>
      <c r="E40" s="46" t="s">
        <v>100</v>
      </c>
      <c r="F40" s="46" t="s">
        <v>110</v>
      </c>
      <c r="G40" s="46" t="s">
        <v>120</v>
      </c>
      <c r="H40" s="46" t="s">
        <v>130</v>
      </c>
      <c r="I40" s="46" t="s">
        <v>140</v>
      </c>
      <c r="J40" s="46" t="s">
        <v>150</v>
      </c>
    </row>
    <row r="41" spans="1:10" ht="15">
      <c r="A41" s="43" t="s">
        <v>10</v>
      </c>
      <c r="B41" s="43" t="s">
        <v>10</v>
      </c>
      <c r="C41" s="43" t="s">
        <v>10</v>
      </c>
      <c r="D41" s="43" t="s">
        <v>10</v>
      </c>
      <c r="E41" s="43" t="s">
        <v>10</v>
      </c>
      <c r="F41" s="43" t="s">
        <v>10</v>
      </c>
      <c r="G41" s="43" t="s">
        <v>10</v>
      </c>
      <c r="H41" s="43" t="s">
        <v>10</v>
      </c>
      <c r="I41" s="43" t="s">
        <v>10</v>
      </c>
      <c r="J41" s="43" t="s">
        <v>10</v>
      </c>
    </row>
    <row r="42" spans="1:10" s="48" customFormat="1" ht="15">
      <c r="A42" s="46" t="s">
        <v>62</v>
      </c>
      <c r="B42" s="46" t="s">
        <v>71</v>
      </c>
      <c r="C42" s="46" t="s">
        <v>81</v>
      </c>
      <c r="D42" s="46" t="s">
        <v>91</v>
      </c>
      <c r="E42" s="46" t="s">
        <v>101</v>
      </c>
      <c r="F42" s="46" t="s">
        <v>111</v>
      </c>
      <c r="G42" s="46" t="s">
        <v>121</v>
      </c>
      <c r="H42" s="46" t="s">
        <v>131</v>
      </c>
      <c r="I42" s="46" t="s">
        <v>141</v>
      </c>
      <c r="J42" s="46" t="s">
        <v>151</v>
      </c>
    </row>
    <row r="43" spans="1:10" ht="15">
      <c r="A43" s="43" t="s">
        <v>10</v>
      </c>
      <c r="B43" s="43" t="s">
        <v>10</v>
      </c>
      <c r="C43" s="43" t="s">
        <v>10</v>
      </c>
      <c r="D43" s="43" t="s">
        <v>10</v>
      </c>
      <c r="E43" s="43" t="s">
        <v>10</v>
      </c>
      <c r="F43" s="43" t="s">
        <v>10</v>
      </c>
      <c r="G43" s="43" t="s">
        <v>10</v>
      </c>
      <c r="H43" s="43" t="s">
        <v>10</v>
      </c>
      <c r="I43" s="43" t="s">
        <v>10</v>
      </c>
      <c r="J43" s="43" t="s">
        <v>10</v>
      </c>
    </row>
    <row r="44" spans="1:10" s="48" customFormat="1" ht="15">
      <c r="A44" s="46" t="s">
        <v>63</v>
      </c>
      <c r="B44" s="46" t="s">
        <v>72</v>
      </c>
      <c r="C44" s="46" t="s">
        <v>82</v>
      </c>
      <c r="D44" s="46" t="s">
        <v>92</v>
      </c>
      <c r="E44" s="46" t="s">
        <v>102</v>
      </c>
      <c r="F44" s="46" t="s">
        <v>112</v>
      </c>
      <c r="G44" s="46" t="s">
        <v>122</v>
      </c>
      <c r="H44" s="46" t="s">
        <v>132</v>
      </c>
      <c r="I44" s="46" t="s">
        <v>142</v>
      </c>
      <c r="J44" s="46" t="s">
        <v>152</v>
      </c>
    </row>
    <row r="45" spans="1:10" ht="15">
      <c r="A45" s="43" t="s">
        <v>10</v>
      </c>
      <c r="B45" s="43" t="s">
        <v>10</v>
      </c>
      <c r="C45" s="43" t="s">
        <v>10</v>
      </c>
      <c r="D45" s="43" t="s">
        <v>10</v>
      </c>
      <c r="E45" s="43" t="s">
        <v>10</v>
      </c>
      <c r="F45" s="43" t="s">
        <v>10</v>
      </c>
      <c r="G45" s="43" t="s">
        <v>10</v>
      </c>
      <c r="H45" s="43" t="s">
        <v>10</v>
      </c>
      <c r="I45" s="43" t="s">
        <v>10</v>
      </c>
      <c r="J45" s="43" t="s">
        <v>10</v>
      </c>
    </row>
    <row r="46" spans="1:10" s="48" customFormat="1" ht="15">
      <c r="A46" s="46" t="s">
        <v>64</v>
      </c>
      <c r="B46" s="46" t="s">
        <v>73</v>
      </c>
      <c r="C46" s="46" t="s">
        <v>83</v>
      </c>
      <c r="D46" s="46" t="s">
        <v>93</v>
      </c>
      <c r="E46" s="46" t="s">
        <v>103</v>
      </c>
      <c r="F46" s="46" t="s">
        <v>113</v>
      </c>
      <c r="G46" s="46" t="s">
        <v>123</v>
      </c>
      <c r="H46" s="46" t="s">
        <v>133</v>
      </c>
      <c r="I46" s="46" t="s">
        <v>143</v>
      </c>
      <c r="J46" s="46" t="s">
        <v>153</v>
      </c>
    </row>
    <row r="47" spans="1:10" s="48" customFormat="1" ht="15">
      <c r="A47" s="46"/>
      <c r="B47" s="46"/>
      <c r="C47" s="46"/>
      <c r="D47" s="46"/>
      <c r="E47" s="46"/>
      <c r="F47" s="46"/>
      <c r="G47" s="46"/>
      <c r="H47" s="46"/>
      <c r="I47" s="46"/>
      <c r="J47" s="46"/>
    </row>
    <row r="48" spans="1:10" ht="15">
      <c r="A48" s="43"/>
      <c r="B48" s="43"/>
      <c r="C48" s="43"/>
      <c r="D48" s="43"/>
      <c r="E48" s="43"/>
      <c r="F48" s="43"/>
      <c r="G48" s="43"/>
      <c r="H48" s="43"/>
      <c r="I48" s="43"/>
      <c r="J48" s="43"/>
    </row>
    <row r="49" spans="1:10" ht="15">
      <c r="A49" s="43" t="s">
        <v>10</v>
      </c>
      <c r="B49" s="43" t="s">
        <v>10</v>
      </c>
      <c r="C49" s="43" t="s">
        <v>10</v>
      </c>
      <c r="D49" s="43" t="s">
        <v>10</v>
      </c>
      <c r="E49" s="43" t="s">
        <v>10</v>
      </c>
      <c r="F49" s="43" t="s">
        <v>10</v>
      </c>
      <c r="G49" s="43"/>
      <c r="H49" s="43"/>
      <c r="I49" s="43"/>
      <c r="J49" s="43"/>
    </row>
    <row r="50" spans="1:10" ht="15">
      <c r="A50" s="43">
        <v>301</v>
      </c>
      <c r="B50" s="46">
        <v>302</v>
      </c>
      <c r="C50" s="46">
        <v>303</v>
      </c>
      <c r="D50" s="46">
        <v>304</v>
      </c>
      <c r="E50" s="46">
        <v>305</v>
      </c>
      <c r="F50" s="46">
        <v>306</v>
      </c>
      <c r="G50" s="46"/>
      <c r="H50" s="46"/>
      <c r="I50" s="43"/>
      <c r="J50" s="46"/>
    </row>
    <row r="51" spans="1:10" ht="15">
      <c r="A51" s="43" t="s">
        <v>10</v>
      </c>
      <c r="B51" s="43" t="s">
        <v>10</v>
      </c>
      <c r="C51" s="43" t="s">
        <v>10</v>
      </c>
      <c r="D51" s="43" t="s">
        <v>10</v>
      </c>
      <c r="E51" s="43" t="s">
        <v>10</v>
      </c>
      <c r="F51" s="43" t="s">
        <v>10</v>
      </c>
      <c r="G51" s="43"/>
      <c r="H51" s="43"/>
      <c r="I51" s="43"/>
      <c r="J51" s="43"/>
    </row>
    <row r="52" spans="1:10" s="48" customFormat="1" ht="15">
      <c r="A52" s="46" t="s">
        <v>154</v>
      </c>
      <c r="B52" s="46" t="s">
        <v>157</v>
      </c>
      <c r="C52" s="46" t="s">
        <v>160</v>
      </c>
      <c r="D52" s="46" t="s">
        <v>168</v>
      </c>
      <c r="E52" s="46" t="s">
        <v>178</v>
      </c>
      <c r="F52" s="46" t="s">
        <v>188</v>
      </c>
      <c r="G52" s="46"/>
      <c r="H52" s="46"/>
      <c r="I52" s="46"/>
      <c r="J52" s="46"/>
    </row>
    <row r="53" spans="1:10" ht="15">
      <c r="A53" s="43" t="s">
        <v>10</v>
      </c>
      <c r="B53" s="43" t="s">
        <v>10</v>
      </c>
      <c r="C53" s="43" t="s">
        <v>10</v>
      </c>
      <c r="D53" s="43" t="s">
        <v>10</v>
      </c>
      <c r="E53" s="43" t="s">
        <v>10</v>
      </c>
      <c r="F53" s="43" t="s">
        <v>10</v>
      </c>
      <c r="G53" s="43"/>
      <c r="H53" s="43"/>
      <c r="I53" s="43"/>
      <c r="J53" s="43"/>
    </row>
    <row r="54" spans="1:10" s="48" customFormat="1" ht="15">
      <c r="A54" s="46" t="s">
        <v>22</v>
      </c>
      <c r="B54" s="46" t="s">
        <v>24</v>
      </c>
      <c r="C54" s="46" t="s">
        <v>26</v>
      </c>
      <c r="D54" s="46" t="s">
        <v>169</v>
      </c>
      <c r="E54" s="46" t="s">
        <v>179</v>
      </c>
      <c r="F54" s="46" t="s">
        <v>189</v>
      </c>
      <c r="G54" s="46"/>
      <c r="H54" s="46"/>
      <c r="I54" s="46"/>
      <c r="J54" s="46"/>
    </row>
    <row r="55" spans="1:10" ht="15">
      <c r="A55" s="43" t="s">
        <v>10</v>
      </c>
      <c r="B55" s="43" t="s">
        <v>10</v>
      </c>
      <c r="C55" s="43" t="s">
        <v>10</v>
      </c>
      <c r="D55" s="43" t="s">
        <v>10</v>
      </c>
      <c r="E55" s="43" t="s">
        <v>10</v>
      </c>
      <c r="F55" s="43" t="s">
        <v>10</v>
      </c>
      <c r="G55" s="43"/>
      <c r="H55" s="43"/>
      <c r="I55" s="43"/>
      <c r="J55" s="43"/>
    </row>
    <row r="56" spans="1:10" s="48" customFormat="1" ht="15">
      <c r="A56" s="46" t="s">
        <v>23</v>
      </c>
      <c r="B56" s="46" t="s">
        <v>25</v>
      </c>
      <c r="C56" s="46" t="s">
        <v>27</v>
      </c>
      <c r="D56" s="46" t="s">
        <v>170</v>
      </c>
      <c r="E56" s="46" t="s">
        <v>180</v>
      </c>
      <c r="F56" s="46" t="s">
        <v>190</v>
      </c>
      <c r="G56" s="46"/>
      <c r="H56" s="46"/>
      <c r="I56" s="46"/>
      <c r="J56" s="46"/>
    </row>
    <row r="57" spans="1:10" ht="15">
      <c r="A57" s="43" t="s">
        <v>10</v>
      </c>
      <c r="B57" s="43" t="s">
        <v>10</v>
      </c>
      <c r="C57" s="43" t="s">
        <v>10</v>
      </c>
      <c r="D57" s="43" t="s">
        <v>10</v>
      </c>
      <c r="E57" s="43" t="s">
        <v>10</v>
      </c>
      <c r="F57" s="43" t="s">
        <v>10</v>
      </c>
      <c r="G57" s="43"/>
      <c r="H57" s="43"/>
      <c r="I57" s="43"/>
      <c r="J57" s="43"/>
    </row>
    <row r="58" spans="1:10" s="48" customFormat="1" ht="15">
      <c r="A58" s="46" t="s">
        <v>32</v>
      </c>
      <c r="B58" s="46" t="s">
        <v>34</v>
      </c>
      <c r="C58" s="46" t="s">
        <v>36</v>
      </c>
      <c r="D58" s="46" t="s">
        <v>171</v>
      </c>
      <c r="E58" s="46" t="s">
        <v>181</v>
      </c>
      <c r="F58" s="46" t="s">
        <v>191</v>
      </c>
      <c r="G58" s="46"/>
      <c r="H58" s="46"/>
      <c r="I58" s="46"/>
      <c r="J58" s="46"/>
    </row>
    <row r="59" spans="1:10" ht="15">
      <c r="A59" s="43" t="s">
        <v>10</v>
      </c>
      <c r="B59" s="43" t="s">
        <v>10</v>
      </c>
      <c r="C59" s="43" t="s">
        <v>10</v>
      </c>
      <c r="D59" s="43" t="s">
        <v>10</v>
      </c>
      <c r="E59" s="43" t="s">
        <v>10</v>
      </c>
      <c r="F59" s="43" t="s">
        <v>10</v>
      </c>
      <c r="G59" s="43"/>
      <c r="H59" s="43"/>
      <c r="I59" s="43"/>
      <c r="J59" s="43"/>
    </row>
    <row r="60" spans="1:10" s="48" customFormat="1" ht="15">
      <c r="A60" s="46" t="s">
        <v>33</v>
      </c>
      <c r="B60" s="46" t="s">
        <v>35</v>
      </c>
      <c r="C60" s="46" t="s">
        <v>37</v>
      </c>
      <c r="D60" s="46" t="s">
        <v>172</v>
      </c>
      <c r="E60" s="46" t="s">
        <v>182</v>
      </c>
      <c r="F60" s="46" t="s">
        <v>192</v>
      </c>
      <c r="G60" s="46"/>
      <c r="H60" s="46"/>
      <c r="I60" s="46"/>
      <c r="J60" s="46"/>
    </row>
    <row r="61" spans="1:10" ht="15">
      <c r="A61" s="43" t="s">
        <v>10</v>
      </c>
      <c r="B61" s="43" t="s">
        <v>10</v>
      </c>
      <c r="C61" s="43" t="s">
        <v>10</v>
      </c>
      <c r="D61" s="43" t="s">
        <v>10</v>
      </c>
      <c r="E61" s="43" t="s">
        <v>10</v>
      </c>
      <c r="F61" s="43" t="s">
        <v>10</v>
      </c>
      <c r="G61" s="43"/>
      <c r="H61" s="43"/>
      <c r="I61" s="43"/>
      <c r="J61" s="43"/>
    </row>
    <row r="62" spans="1:10" s="48" customFormat="1" ht="15">
      <c r="A62" s="46" t="s">
        <v>40</v>
      </c>
      <c r="B62" s="46" t="s">
        <v>43</v>
      </c>
      <c r="C62" s="46" t="s">
        <v>46</v>
      </c>
      <c r="D62" s="46" t="s">
        <v>173</v>
      </c>
      <c r="E62" s="46" t="s">
        <v>183</v>
      </c>
      <c r="F62" s="46" t="s">
        <v>193</v>
      </c>
      <c r="G62" s="46"/>
      <c r="H62" s="46"/>
      <c r="I62" s="46"/>
      <c r="J62" s="46"/>
    </row>
    <row r="63" spans="1:10" ht="15">
      <c r="A63" s="43" t="s">
        <v>10</v>
      </c>
      <c r="B63" s="43" t="s">
        <v>10</v>
      </c>
      <c r="C63" s="43" t="s">
        <v>10</v>
      </c>
      <c r="D63" s="43" t="s">
        <v>10</v>
      </c>
      <c r="E63" s="43" t="s">
        <v>10</v>
      </c>
      <c r="F63" s="43" t="s">
        <v>10</v>
      </c>
      <c r="G63" s="43"/>
      <c r="H63" s="43"/>
      <c r="I63" s="43"/>
      <c r="J63" s="43"/>
    </row>
    <row r="64" spans="1:10" s="48" customFormat="1" ht="15">
      <c r="A64" s="46" t="s">
        <v>41</v>
      </c>
      <c r="B64" s="46" t="s">
        <v>44</v>
      </c>
      <c r="C64" s="46" t="s">
        <v>47</v>
      </c>
      <c r="D64" s="46" t="s">
        <v>174</v>
      </c>
      <c r="E64" s="46" t="s">
        <v>184</v>
      </c>
      <c r="F64" s="46" t="s">
        <v>194</v>
      </c>
      <c r="G64" s="46"/>
      <c r="H64" s="46"/>
      <c r="I64" s="46"/>
      <c r="J64" s="46"/>
    </row>
    <row r="65" spans="1:10" ht="15">
      <c r="A65" s="43" t="s">
        <v>10</v>
      </c>
      <c r="B65" s="43" t="s">
        <v>10</v>
      </c>
      <c r="C65" s="43" t="s">
        <v>10</v>
      </c>
      <c r="D65" s="43" t="s">
        <v>10</v>
      </c>
      <c r="E65" s="43" t="s">
        <v>10</v>
      </c>
      <c r="F65" s="43" t="s">
        <v>10</v>
      </c>
      <c r="G65" s="43"/>
      <c r="H65" s="43"/>
      <c r="I65" s="43"/>
      <c r="J65" s="43"/>
    </row>
    <row r="66" spans="1:10" s="48" customFormat="1" ht="15">
      <c r="A66" s="46" t="s">
        <v>42</v>
      </c>
      <c r="B66" s="46" t="s">
        <v>45</v>
      </c>
      <c r="C66" s="46" t="s">
        <v>48</v>
      </c>
      <c r="D66" s="46" t="s">
        <v>175</v>
      </c>
      <c r="E66" s="46" t="s">
        <v>185</v>
      </c>
      <c r="F66" s="46" t="s">
        <v>195</v>
      </c>
      <c r="G66" s="46"/>
      <c r="H66" s="46"/>
      <c r="I66" s="46"/>
      <c r="J66" s="46"/>
    </row>
    <row r="67" spans="1:10" ht="15">
      <c r="A67" s="43" t="s">
        <v>10</v>
      </c>
      <c r="B67" s="43" t="s">
        <v>10</v>
      </c>
      <c r="C67" s="43" t="s">
        <v>10</v>
      </c>
      <c r="D67" s="43" t="s">
        <v>10</v>
      </c>
      <c r="E67" s="43" t="s">
        <v>10</v>
      </c>
      <c r="F67" s="43" t="s">
        <v>10</v>
      </c>
      <c r="G67" s="43"/>
      <c r="H67" s="43"/>
      <c r="I67" s="43"/>
      <c r="J67" s="43"/>
    </row>
    <row r="68" spans="1:10" s="48" customFormat="1" ht="15">
      <c r="A68" s="46" t="s">
        <v>155</v>
      </c>
      <c r="B68" s="46" t="s">
        <v>158</v>
      </c>
      <c r="C68" s="46" t="s">
        <v>161</v>
      </c>
      <c r="D68" s="46" t="s">
        <v>176</v>
      </c>
      <c r="E68" s="46" t="s">
        <v>186</v>
      </c>
      <c r="F68" s="46" t="s">
        <v>196</v>
      </c>
      <c r="G68" s="46"/>
      <c r="H68" s="46"/>
      <c r="I68" s="46"/>
      <c r="J68" s="46"/>
    </row>
    <row r="69" spans="1:10" ht="15">
      <c r="A69" s="43" t="s">
        <v>10</v>
      </c>
      <c r="B69" s="43" t="s">
        <v>10</v>
      </c>
      <c r="C69" s="43" t="s">
        <v>10</v>
      </c>
      <c r="D69" s="43" t="s">
        <v>10</v>
      </c>
      <c r="E69" s="43" t="s">
        <v>10</v>
      </c>
      <c r="F69" s="43" t="s">
        <v>10</v>
      </c>
      <c r="G69" s="43"/>
      <c r="H69" s="43"/>
      <c r="I69" s="43"/>
      <c r="J69" s="43"/>
    </row>
    <row r="70" spans="1:10" s="48" customFormat="1" ht="15">
      <c r="A70" s="46" t="s">
        <v>156</v>
      </c>
      <c r="B70" s="46" t="s">
        <v>159</v>
      </c>
      <c r="C70" s="46" t="s">
        <v>162</v>
      </c>
      <c r="D70" s="46" t="s">
        <v>177</v>
      </c>
      <c r="E70" s="46" t="s">
        <v>187</v>
      </c>
      <c r="F70" s="46" t="s">
        <v>197</v>
      </c>
      <c r="G70" s="46"/>
      <c r="H70" s="46"/>
      <c r="I70" s="46"/>
      <c r="J70" s="46"/>
    </row>
    <row r="71" spans="1:10" s="48" customFormat="1" ht="15">
      <c r="A71" s="46"/>
      <c r="B71" s="46"/>
      <c r="C71" s="46"/>
      <c r="D71" s="46"/>
      <c r="E71" s="46"/>
      <c r="F71" s="46"/>
      <c r="G71" s="46"/>
      <c r="H71" s="46"/>
      <c r="I71" s="46"/>
      <c r="J71" s="46"/>
    </row>
    <row r="72" spans="1:10" s="48" customFormat="1" ht="15">
      <c r="A72" s="46"/>
      <c r="B72" s="46"/>
      <c r="C72" s="46"/>
      <c r="D72" s="46"/>
      <c r="E72" s="46"/>
      <c r="F72" s="46"/>
      <c r="G72" s="46"/>
      <c r="H72" s="46"/>
      <c r="I72" s="46"/>
      <c r="J72" s="46"/>
    </row>
    <row r="73" spans="1:10" ht="15">
      <c r="A73" s="43" t="s">
        <v>10</v>
      </c>
      <c r="B73" s="43" t="s">
        <v>10</v>
      </c>
      <c r="C73" s="43" t="s">
        <v>10</v>
      </c>
      <c r="D73" s="43" t="s">
        <v>10</v>
      </c>
      <c r="E73" s="43" t="s">
        <v>10</v>
      </c>
      <c r="F73" s="43"/>
      <c r="G73" s="43"/>
      <c r="H73" s="43"/>
      <c r="I73" s="43"/>
      <c r="J73" s="43"/>
    </row>
    <row r="74" spans="1:5" ht="15">
      <c r="A74" s="43">
        <v>401</v>
      </c>
      <c r="B74" s="43">
        <v>402</v>
      </c>
      <c r="C74" s="43">
        <v>501</v>
      </c>
      <c r="D74" s="43">
        <v>502</v>
      </c>
      <c r="E74" s="43">
        <v>503</v>
      </c>
    </row>
    <row r="75" spans="1:10" ht="15">
      <c r="A75" s="43" t="s">
        <v>10</v>
      </c>
      <c r="B75" s="43" t="s">
        <v>10</v>
      </c>
      <c r="C75" s="43" t="s">
        <v>10</v>
      </c>
      <c r="D75" s="43" t="s">
        <v>10</v>
      </c>
      <c r="E75" s="43" t="s">
        <v>10</v>
      </c>
      <c r="F75" s="43"/>
      <c r="G75" s="43"/>
      <c r="H75" s="43"/>
      <c r="I75" s="43"/>
      <c r="J75" s="43"/>
    </row>
    <row r="76" spans="1:10" s="48" customFormat="1" ht="15">
      <c r="A76" s="46" t="s">
        <v>198</v>
      </c>
      <c r="B76" s="46" t="s">
        <v>206</v>
      </c>
      <c r="C76" s="46" t="s">
        <v>215</v>
      </c>
      <c r="D76" s="46" t="s">
        <v>224</v>
      </c>
      <c r="E76" s="46" t="s">
        <v>233</v>
      </c>
      <c r="F76" s="46"/>
      <c r="G76" s="46"/>
      <c r="H76" s="46"/>
      <c r="I76" s="46"/>
      <c r="J76" s="46"/>
    </row>
    <row r="77" spans="1:10" ht="15">
      <c r="A77" s="43" t="s">
        <v>10</v>
      </c>
      <c r="B77" s="43" t="s">
        <v>10</v>
      </c>
      <c r="C77" s="43" t="s">
        <v>10</v>
      </c>
      <c r="D77" s="43" t="s">
        <v>10</v>
      </c>
      <c r="E77" s="43" t="s">
        <v>10</v>
      </c>
      <c r="F77" s="43"/>
      <c r="G77" s="43"/>
      <c r="H77" s="43"/>
      <c r="I77" s="43"/>
      <c r="J77" s="43"/>
    </row>
    <row r="78" spans="1:10" s="48" customFormat="1" ht="15">
      <c r="A78" s="46" t="s">
        <v>199</v>
      </c>
      <c r="B78" s="46" t="s">
        <v>207</v>
      </c>
      <c r="C78" s="46" t="s">
        <v>216</v>
      </c>
      <c r="D78" s="46" t="s">
        <v>225</v>
      </c>
      <c r="E78" s="46" t="s">
        <v>234</v>
      </c>
      <c r="F78" s="46"/>
      <c r="G78" s="46"/>
      <c r="H78" s="46"/>
      <c r="I78" s="46"/>
      <c r="J78" s="46"/>
    </row>
    <row r="79" spans="1:10" ht="15">
      <c r="A79" s="43" t="s">
        <v>10</v>
      </c>
      <c r="B79" s="43" t="s">
        <v>10</v>
      </c>
      <c r="C79" s="43" t="s">
        <v>10</v>
      </c>
      <c r="D79" s="43" t="s">
        <v>10</v>
      </c>
      <c r="E79" s="43" t="s">
        <v>10</v>
      </c>
      <c r="F79" s="43"/>
      <c r="G79" s="43"/>
      <c r="H79" s="43"/>
      <c r="I79" s="43"/>
      <c r="J79" s="43"/>
    </row>
    <row r="80" spans="1:10" s="48" customFormat="1" ht="15">
      <c r="A80" s="46" t="s">
        <v>200</v>
      </c>
      <c r="B80" s="46" t="s">
        <v>208</v>
      </c>
      <c r="C80" s="46" t="s">
        <v>217</v>
      </c>
      <c r="D80" s="46" t="s">
        <v>226</v>
      </c>
      <c r="E80" s="46" t="s">
        <v>235</v>
      </c>
      <c r="F80" s="46"/>
      <c r="G80" s="46"/>
      <c r="H80" s="46"/>
      <c r="I80" s="46"/>
      <c r="J80" s="46"/>
    </row>
    <row r="81" spans="1:10" ht="15">
      <c r="A81" s="43" t="s">
        <v>10</v>
      </c>
      <c r="B81" s="43" t="s">
        <v>10</v>
      </c>
      <c r="C81" s="43" t="s">
        <v>10</v>
      </c>
      <c r="D81" s="43" t="s">
        <v>10</v>
      </c>
      <c r="E81" s="43" t="s">
        <v>10</v>
      </c>
      <c r="F81" s="43"/>
      <c r="G81" s="43"/>
      <c r="H81" s="43"/>
      <c r="I81" s="43"/>
      <c r="J81" s="43"/>
    </row>
    <row r="82" spans="1:10" s="48" customFormat="1" ht="15">
      <c r="A82" s="46" t="s">
        <v>201</v>
      </c>
      <c r="B82" s="46" t="s">
        <v>209</v>
      </c>
      <c r="C82" s="46" t="s">
        <v>218</v>
      </c>
      <c r="D82" s="46" t="s">
        <v>227</v>
      </c>
      <c r="E82" s="46" t="s">
        <v>236</v>
      </c>
      <c r="F82" s="46"/>
      <c r="G82" s="46"/>
      <c r="H82" s="46"/>
      <c r="I82" s="46"/>
      <c r="J82" s="46"/>
    </row>
    <row r="83" spans="1:10" ht="15">
      <c r="A83" s="43" t="s">
        <v>10</v>
      </c>
      <c r="B83" s="43" t="s">
        <v>10</v>
      </c>
      <c r="C83" s="43" t="s">
        <v>10</v>
      </c>
      <c r="D83" s="43" t="s">
        <v>10</v>
      </c>
      <c r="E83" s="43" t="s">
        <v>10</v>
      </c>
      <c r="F83" s="43"/>
      <c r="G83" s="43"/>
      <c r="H83" s="43"/>
      <c r="I83" s="43"/>
      <c r="J83" s="43"/>
    </row>
    <row r="84" spans="1:10" s="48" customFormat="1" ht="15">
      <c r="A84" s="46" t="s">
        <v>202</v>
      </c>
      <c r="B84" s="46" t="s">
        <v>210</v>
      </c>
      <c r="C84" s="46" t="s">
        <v>219</v>
      </c>
      <c r="D84" s="46" t="s">
        <v>228</v>
      </c>
      <c r="E84" s="46" t="s">
        <v>237</v>
      </c>
      <c r="F84" s="46"/>
      <c r="G84" s="46"/>
      <c r="H84" s="46"/>
      <c r="I84" s="46"/>
      <c r="J84" s="46"/>
    </row>
    <row r="85" spans="1:10" ht="15">
      <c r="A85" s="43" t="s">
        <v>10</v>
      </c>
      <c r="B85" s="43" t="s">
        <v>10</v>
      </c>
      <c r="C85" s="43" t="s">
        <v>10</v>
      </c>
      <c r="D85" s="43" t="s">
        <v>10</v>
      </c>
      <c r="E85" s="43" t="s">
        <v>10</v>
      </c>
      <c r="F85" s="43"/>
      <c r="G85" s="43"/>
      <c r="H85" s="43"/>
      <c r="I85" s="43"/>
      <c r="J85" s="43"/>
    </row>
    <row r="86" spans="1:10" s="48" customFormat="1" ht="15">
      <c r="A86" s="46" t="s">
        <v>372</v>
      </c>
      <c r="B86" s="46" t="s">
        <v>211</v>
      </c>
      <c r="C86" s="46" t="s">
        <v>220</v>
      </c>
      <c r="D86" s="46" t="s">
        <v>229</v>
      </c>
      <c r="E86" s="46" t="s">
        <v>238</v>
      </c>
      <c r="F86" s="46"/>
      <c r="G86" s="46"/>
      <c r="H86" s="46"/>
      <c r="I86" s="46"/>
      <c r="J86" s="46"/>
    </row>
    <row r="87" spans="1:10" ht="15">
      <c r="A87" s="43" t="s">
        <v>10</v>
      </c>
      <c r="B87" s="43" t="s">
        <v>10</v>
      </c>
      <c r="C87" s="43" t="s">
        <v>10</v>
      </c>
      <c r="D87" s="43" t="s">
        <v>10</v>
      </c>
      <c r="E87" s="43" t="s">
        <v>10</v>
      </c>
      <c r="F87" s="43"/>
      <c r="G87" s="43"/>
      <c r="H87" s="43"/>
      <c r="I87" s="43"/>
      <c r="J87" s="43"/>
    </row>
    <row r="88" spans="1:10" s="48" customFormat="1" ht="15">
      <c r="A88" s="46" t="s">
        <v>203</v>
      </c>
      <c r="B88" s="46" t="s">
        <v>212</v>
      </c>
      <c r="C88" s="46" t="s">
        <v>221</v>
      </c>
      <c r="D88" s="46" t="s">
        <v>230</v>
      </c>
      <c r="E88" s="46" t="s">
        <v>239</v>
      </c>
      <c r="F88" s="46"/>
      <c r="G88" s="46"/>
      <c r="H88" s="46"/>
      <c r="I88" s="46"/>
      <c r="J88" s="46"/>
    </row>
    <row r="89" spans="1:10" ht="15">
      <c r="A89" s="43" t="s">
        <v>10</v>
      </c>
      <c r="B89" s="43" t="s">
        <v>10</v>
      </c>
      <c r="C89" s="43" t="s">
        <v>10</v>
      </c>
      <c r="D89" s="43" t="s">
        <v>10</v>
      </c>
      <c r="E89" s="43" t="s">
        <v>10</v>
      </c>
      <c r="F89" s="43"/>
      <c r="G89" s="43"/>
      <c r="H89" s="43"/>
      <c r="I89" s="43"/>
      <c r="J89" s="43"/>
    </row>
    <row r="90" spans="1:10" s="48" customFormat="1" ht="15">
      <c r="A90" s="46" t="s">
        <v>204</v>
      </c>
      <c r="B90" s="46" t="s">
        <v>213</v>
      </c>
      <c r="C90" s="46" t="s">
        <v>222</v>
      </c>
      <c r="D90" s="46" t="s">
        <v>231</v>
      </c>
      <c r="E90" s="46" t="s">
        <v>240</v>
      </c>
      <c r="F90" s="46"/>
      <c r="G90" s="46"/>
      <c r="H90" s="46"/>
      <c r="I90" s="46"/>
      <c r="J90" s="46"/>
    </row>
    <row r="91" spans="1:10" ht="15">
      <c r="A91" s="43" t="s">
        <v>10</v>
      </c>
      <c r="B91" s="43" t="s">
        <v>10</v>
      </c>
      <c r="C91" s="43" t="s">
        <v>10</v>
      </c>
      <c r="D91" s="43" t="s">
        <v>10</v>
      </c>
      <c r="E91" s="43" t="s">
        <v>10</v>
      </c>
      <c r="F91" s="43"/>
      <c r="G91" s="43"/>
      <c r="H91" s="43"/>
      <c r="I91" s="43"/>
      <c r="J91" s="43"/>
    </row>
    <row r="92" spans="1:10" s="48" customFormat="1" ht="15">
      <c r="A92" s="46" t="s">
        <v>205</v>
      </c>
      <c r="B92" s="46" t="s">
        <v>214</v>
      </c>
      <c r="C92" s="46" t="s">
        <v>223</v>
      </c>
      <c r="D92" s="46" t="s">
        <v>232</v>
      </c>
      <c r="E92" s="46" t="s">
        <v>241</v>
      </c>
      <c r="F92" s="46"/>
      <c r="G92" s="46"/>
      <c r="H92" s="46"/>
      <c r="I92" s="46"/>
      <c r="J92" s="46"/>
    </row>
    <row r="93" spans="1:10" ht="15">
      <c r="A93" s="43" t="s">
        <v>10</v>
      </c>
      <c r="B93" s="43" t="s">
        <v>10</v>
      </c>
      <c r="C93" s="43" t="s">
        <v>10</v>
      </c>
      <c r="D93" s="43" t="s">
        <v>10</v>
      </c>
      <c r="E93" s="43" t="s">
        <v>10</v>
      </c>
      <c r="F93" s="43"/>
      <c r="G93" s="43"/>
      <c r="H93" s="43"/>
      <c r="I93" s="43"/>
      <c r="J93" s="43"/>
    </row>
    <row r="94" spans="1:10" s="48" customFormat="1" ht="15">
      <c r="A94" s="46" t="s">
        <v>373</v>
      </c>
      <c r="B94" s="46" t="s">
        <v>374</v>
      </c>
      <c r="C94" s="46" t="s">
        <v>375</v>
      </c>
      <c r="D94" s="46" t="s">
        <v>376</v>
      </c>
      <c r="E94" s="46" t="s">
        <v>377</v>
      </c>
      <c r="F94" s="46"/>
      <c r="G94" s="46"/>
      <c r="H94" s="46"/>
      <c r="I94" s="46"/>
      <c r="J94" s="46"/>
    </row>
    <row r="97" spans="1:5" ht="15">
      <c r="A97" s="43" t="s">
        <v>10</v>
      </c>
      <c r="B97" s="43" t="s">
        <v>10</v>
      </c>
      <c r="C97" s="43" t="s">
        <v>10</v>
      </c>
      <c r="D97" s="43" t="s">
        <v>10</v>
      </c>
      <c r="E97" s="43"/>
    </row>
    <row r="98" spans="1:5" ht="15">
      <c r="A98" s="43">
        <v>601</v>
      </c>
      <c r="B98" s="43">
        <v>602</v>
      </c>
      <c r="C98" s="43">
        <v>603</v>
      </c>
      <c r="D98" s="43">
        <v>604</v>
      </c>
      <c r="E98" s="43"/>
    </row>
    <row r="99" spans="1:4" ht="15">
      <c r="A99" s="43" t="s">
        <v>10</v>
      </c>
      <c r="B99" s="43" t="s">
        <v>10</v>
      </c>
      <c r="C99" s="43" t="s">
        <v>10</v>
      </c>
      <c r="D99" s="43" t="s">
        <v>10</v>
      </c>
    </row>
    <row r="100" spans="1:4" ht="15">
      <c r="A100" s="46" t="s">
        <v>242</v>
      </c>
      <c r="B100" s="46" t="s">
        <v>251</v>
      </c>
      <c r="C100" s="46" t="s">
        <v>260</v>
      </c>
      <c r="D100" s="46" t="s">
        <v>269</v>
      </c>
    </row>
    <row r="101" spans="1:4" ht="15">
      <c r="A101" s="43" t="s">
        <v>10</v>
      </c>
      <c r="B101" s="43" t="s">
        <v>10</v>
      </c>
      <c r="C101" s="43" t="s">
        <v>10</v>
      </c>
      <c r="D101" s="43" t="s">
        <v>10</v>
      </c>
    </row>
    <row r="102" spans="1:4" ht="15">
      <c r="A102" s="46" t="s">
        <v>243</v>
      </c>
      <c r="B102" s="46" t="s">
        <v>252</v>
      </c>
      <c r="C102" s="46" t="s">
        <v>261</v>
      </c>
      <c r="D102" s="46" t="s">
        <v>270</v>
      </c>
    </row>
    <row r="103" spans="1:4" ht="15">
      <c r="A103" s="43" t="s">
        <v>10</v>
      </c>
      <c r="B103" s="43" t="s">
        <v>10</v>
      </c>
      <c r="C103" s="43" t="s">
        <v>10</v>
      </c>
      <c r="D103" s="43" t="s">
        <v>10</v>
      </c>
    </row>
    <row r="104" spans="1:4" ht="15">
      <c r="A104" s="46" t="s">
        <v>244</v>
      </c>
      <c r="B104" s="46" t="s">
        <v>253</v>
      </c>
      <c r="C104" s="46" t="s">
        <v>262</v>
      </c>
      <c r="D104" s="46" t="s">
        <v>271</v>
      </c>
    </row>
    <row r="105" spans="1:4" ht="15">
      <c r="A105" s="43" t="s">
        <v>10</v>
      </c>
      <c r="B105" s="43" t="s">
        <v>10</v>
      </c>
      <c r="C105" s="43" t="s">
        <v>10</v>
      </c>
      <c r="D105" s="43" t="s">
        <v>10</v>
      </c>
    </row>
    <row r="106" spans="1:4" ht="15">
      <c r="A106" s="46" t="s">
        <v>245</v>
      </c>
      <c r="B106" s="46" t="s">
        <v>254</v>
      </c>
      <c r="C106" s="46" t="s">
        <v>263</v>
      </c>
      <c r="D106" s="46" t="s">
        <v>381</v>
      </c>
    </row>
    <row r="107" spans="1:4" ht="15">
      <c r="A107" s="43" t="s">
        <v>10</v>
      </c>
      <c r="B107" s="43" t="s">
        <v>10</v>
      </c>
      <c r="C107" s="43" t="s">
        <v>10</v>
      </c>
      <c r="D107" s="43" t="s">
        <v>10</v>
      </c>
    </row>
    <row r="108" spans="1:4" ht="15">
      <c r="A108" s="46" t="s">
        <v>246</v>
      </c>
      <c r="B108" s="46" t="s">
        <v>255</v>
      </c>
      <c r="C108" s="46" t="s">
        <v>264</v>
      </c>
      <c r="D108" s="46" t="s">
        <v>272</v>
      </c>
    </row>
    <row r="109" spans="1:4" ht="15">
      <c r="A109" s="43" t="s">
        <v>10</v>
      </c>
      <c r="B109" s="43" t="s">
        <v>10</v>
      </c>
      <c r="C109" s="43" t="s">
        <v>10</v>
      </c>
      <c r="D109" s="43" t="s">
        <v>10</v>
      </c>
    </row>
    <row r="110" spans="1:4" ht="15">
      <c r="A110" s="46" t="s">
        <v>247</v>
      </c>
      <c r="B110" s="46" t="s">
        <v>256</v>
      </c>
      <c r="C110" s="46" t="s">
        <v>265</v>
      </c>
      <c r="D110" s="46" t="s">
        <v>273</v>
      </c>
    </row>
    <row r="111" spans="1:4" ht="15">
      <c r="A111" s="43" t="s">
        <v>10</v>
      </c>
      <c r="B111" s="43" t="s">
        <v>10</v>
      </c>
      <c r="C111" s="43" t="s">
        <v>10</v>
      </c>
      <c r="D111" s="43" t="s">
        <v>10</v>
      </c>
    </row>
    <row r="112" spans="1:4" ht="15">
      <c r="A112" s="46" t="s">
        <v>248</v>
      </c>
      <c r="B112" s="46" t="s">
        <v>257</v>
      </c>
      <c r="C112" s="46" t="s">
        <v>266</v>
      </c>
      <c r="D112" s="46" t="s">
        <v>274</v>
      </c>
    </row>
    <row r="113" spans="1:4" ht="15">
      <c r="A113" s="43" t="s">
        <v>10</v>
      </c>
      <c r="B113" s="43" t="s">
        <v>10</v>
      </c>
      <c r="C113" s="43" t="s">
        <v>10</v>
      </c>
      <c r="D113" s="43" t="s">
        <v>10</v>
      </c>
    </row>
    <row r="114" spans="1:4" ht="15">
      <c r="A114" s="46" t="s">
        <v>249</v>
      </c>
      <c r="B114" s="46" t="s">
        <v>258</v>
      </c>
      <c r="C114" s="46" t="s">
        <v>267</v>
      </c>
      <c r="D114" s="46" t="s">
        <v>275</v>
      </c>
    </row>
    <row r="115" spans="1:4" ht="15">
      <c r="A115" s="43" t="s">
        <v>10</v>
      </c>
      <c r="B115" s="43" t="s">
        <v>10</v>
      </c>
      <c r="C115" s="43" t="s">
        <v>10</v>
      </c>
      <c r="D115" s="43" t="s">
        <v>10</v>
      </c>
    </row>
    <row r="116" spans="1:4" ht="15">
      <c r="A116" s="46" t="s">
        <v>250</v>
      </c>
      <c r="B116" s="46" t="s">
        <v>259</v>
      </c>
      <c r="C116" s="46" t="s">
        <v>268</v>
      </c>
      <c r="D116" s="46" t="s">
        <v>276</v>
      </c>
    </row>
    <row r="117" spans="1:4" ht="15">
      <c r="A117" s="43" t="s">
        <v>10</v>
      </c>
      <c r="B117" s="43" t="s">
        <v>10</v>
      </c>
      <c r="C117" s="43" t="s">
        <v>10</v>
      </c>
      <c r="D117" s="43" t="s">
        <v>10</v>
      </c>
    </row>
    <row r="118" spans="1:4" ht="15">
      <c r="A118" s="46" t="s">
        <v>378</v>
      </c>
      <c r="B118" s="46" t="s">
        <v>379</v>
      </c>
      <c r="C118" s="46" t="s">
        <v>380</v>
      </c>
      <c r="D118" s="46" t="s">
        <v>382</v>
      </c>
    </row>
    <row r="121" spans="1:8" ht="15">
      <c r="A121" s="43" t="s">
        <v>10</v>
      </c>
      <c r="B121" s="43" t="s">
        <v>10</v>
      </c>
      <c r="C121" s="43" t="s">
        <v>10</v>
      </c>
      <c r="D121" s="43" t="s">
        <v>10</v>
      </c>
      <c r="E121" s="43" t="s">
        <v>10</v>
      </c>
      <c r="F121" s="43" t="s">
        <v>10</v>
      </c>
      <c r="G121" s="43" t="s">
        <v>10</v>
      </c>
      <c r="H121" s="43" t="s">
        <v>10</v>
      </c>
    </row>
    <row r="122" spans="1:8" ht="15">
      <c r="A122" s="43">
        <v>701</v>
      </c>
      <c r="B122" s="43">
        <v>702</v>
      </c>
      <c r="C122" s="43">
        <v>703</v>
      </c>
      <c r="D122" s="43">
        <v>704</v>
      </c>
      <c r="E122" s="43">
        <v>705</v>
      </c>
      <c r="F122" s="43">
        <v>706</v>
      </c>
      <c r="G122" s="45">
        <v>707</v>
      </c>
      <c r="H122" s="45">
        <v>708</v>
      </c>
    </row>
    <row r="123" spans="1:7" ht="15">
      <c r="A123" s="43" t="s">
        <v>10</v>
      </c>
      <c r="B123" s="43" t="s">
        <v>10</v>
      </c>
      <c r="C123" s="43" t="s">
        <v>10</v>
      </c>
      <c r="D123" s="43" t="s">
        <v>10</v>
      </c>
      <c r="F123" s="43" t="s">
        <v>10</v>
      </c>
      <c r="G123" s="43" t="s">
        <v>10</v>
      </c>
    </row>
    <row r="124" spans="1:7" ht="15">
      <c r="A124" s="46" t="s">
        <v>277</v>
      </c>
      <c r="B124" s="46" t="s">
        <v>286</v>
      </c>
      <c r="C124" s="46" t="s">
        <v>295</v>
      </c>
      <c r="D124" s="46" t="s">
        <v>304</v>
      </c>
      <c r="F124" s="46" t="s">
        <v>313</v>
      </c>
      <c r="G124" s="46" t="s">
        <v>383</v>
      </c>
    </row>
    <row r="125" spans="1:7" ht="15">
      <c r="A125" s="43" t="s">
        <v>10</v>
      </c>
      <c r="B125" s="43" t="s">
        <v>10</v>
      </c>
      <c r="C125" s="43" t="s">
        <v>10</v>
      </c>
      <c r="D125" s="43" t="s">
        <v>10</v>
      </c>
      <c r="F125" s="43" t="s">
        <v>10</v>
      </c>
      <c r="G125" s="43" t="s">
        <v>10</v>
      </c>
    </row>
    <row r="126" spans="1:7" ht="15">
      <c r="A126" s="46" t="s">
        <v>278</v>
      </c>
      <c r="B126" s="46" t="s">
        <v>287</v>
      </c>
      <c r="C126" s="46" t="s">
        <v>296</v>
      </c>
      <c r="D126" s="46" t="s">
        <v>305</v>
      </c>
      <c r="F126" s="46" t="s">
        <v>314</v>
      </c>
      <c r="G126" s="46" t="s">
        <v>322</v>
      </c>
    </row>
    <row r="127" spans="1:7" ht="15">
      <c r="A127" s="43" t="s">
        <v>10</v>
      </c>
      <c r="B127" s="43" t="s">
        <v>10</v>
      </c>
      <c r="C127" s="43" t="s">
        <v>10</v>
      </c>
      <c r="D127" s="43" t="s">
        <v>10</v>
      </c>
      <c r="F127" s="43" t="s">
        <v>10</v>
      </c>
      <c r="G127" s="43" t="s">
        <v>10</v>
      </c>
    </row>
    <row r="128" spans="1:7" ht="15">
      <c r="A128" s="46" t="s">
        <v>279</v>
      </c>
      <c r="B128" s="46" t="s">
        <v>288</v>
      </c>
      <c r="C128" s="46" t="s">
        <v>297</v>
      </c>
      <c r="D128" s="46" t="s">
        <v>306</v>
      </c>
      <c r="F128" s="46" t="s">
        <v>315</v>
      </c>
      <c r="G128" s="46" t="s">
        <v>323</v>
      </c>
    </row>
    <row r="129" spans="1:7" ht="15">
      <c r="A129" s="43" t="s">
        <v>10</v>
      </c>
      <c r="B129" s="43" t="s">
        <v>10</v>
      </c>
      <c r="C129" s="43" t="s">
        <v>10</v>
      </c>
      <c r="D129" s="43" t="s">
        <v>10</v>
      </c>
      <c r="F129" s="43" t="s">
        <v>10</v>
      </c>
      <c r="G129" s="43" t="s">
        <v>10</v>
      </c>
    </row>
    <row r="130" spans="1:7" ht="15">
      <c r="A130" s="46" t="s">
        <v>280</v>
      </c>
      <c r="B130" s="46" t="s">
        <v>289</v>
      </c>
      <c r="C130" s="46" t="s">
        <v>298</v>
      </c>
      <c r="D130" s="46" t="s">
        <v>307</v>
      </c>
      <c r="F130" s="46" t="s">
        <v>316</v>
      </c>
      <c r="G130" s="46" t="s">
        <v>324</v>
      </c>
    </row>
    <row r="131" spans="1:7" ht="15">
      <c r="A131" s="43" t="s">
        <v>10</v>
      </c>
      <c r="B131" s="43" t="s">
        <v>10</v>
      </c>
      <c r="C131" s="43" t="s">
        <v>10</v>
      </c>
      <c r="D131" s="43" t="s">
        <v>10</v>
      </c>
      <c r="F131" s="43" t="s">
        <v>10</v>
      </c>
      <c r="G131" s="43" t="s">
        <v>10</v>
      </c>
    </row>
    <row r="132" spans="1:7" ht="15">
      <c r="A132" s="46" t="s">
        <v>281</v>
      </c>
      <c r="B132" s="46" t="s">
        <v>290</v>
      </c>
      <c r="C132" s="46" t="s">
        <v>299</v>
      </c>
      <c r="D132" s="46" t="s">
        <v>308</v>
      </c>
      <c r="F132" s="46" t="s">
        <v>317</v>
      </c>
      <c r="G132" s="46" t="s">
        <v>325</v>
      </c>
    </row>
    <row r="133" spans="1:7" ht="15">
      <c r="A133" s="43" t="s">
        <v>10</v>
      </c>
      <c r="B133" s="43" t="s">
        <v>10</v>
      </c>
      <c r="C133" s="43" t="s">
        <v>10</v>
      </c>
      <c r="D133" s="43" t="s">
        <v>10</v>
      </c>
      <c r="F133" s="43" t="s">
        <v>10</v>
      </c>
      <c r="G133" s="43"/>
    </row>
    <row r="134" spans="1:7" ht="15">
      <c r="A134" s="46" t="s">
        <v>282</v>
      </c>
      <c r="B134" s="46" t="s">
        <v>291</v>
      </c>
      <c r="C134" s="46" t="s">
        <v>300</v>
      </c>
      <c r="D134" s="46" t="s">
        <v>309</v>
      </c>
      <c r="F134" s="46" t="s">
        <v>318</v>
      </c>
      <c r="G134" s="46"/>
    </row>
    <row r="135" spans="1:7" ht="15">
      <c r="A135" s="43" t="s">
        <v>10</v>
      </c>
      <c r="B135" s="43" t="s">
        <v>10</v>
      </c>
      <c r="C135" s="43" t="s">
        <v>10</v>
      </c>
      <c r="D135" s="43" t="s">
        <v>10</v>
      </c>
      <c r="F135" s="43" t="s">
        <v>10</v>
      </c>
      <c r="G135" s="43"/>
    </row>
    <row r="136" spans="1:7" ht="15">
      <c r="A136" s="46" t="s">
        <v>283</v>
      </c>
      <c r="B136" s="46" t="s">
        <v>292</v>
      </c>
      <c r="C136" s="46" t="s">
        <v>301</v>
      </c>
      <c r="D136" s="46" t="s">
        <v>310</v>
      </c>
      <c r="F136" s="46" t="s">
        <v>319</v>
      </c>
      <c r="G136" s="46"/>
    </row>
    <row r="137" spans="1:7" ht="15">
      <c r="A137" s="43" t="s">
        <v>10</v>
      </c>
      <c r="B137" s="43" t="s">
        <v>10</v>
      </c>
      <c r="C137" s="43" t="s">
        <v>10</v>
      </c>
      <c r="D137" s="43" t="s">
        <v>10</v>
      </c>
      <c r="F137" s="43" t="s">
        <v>10</v>
      </c>
      <c r="G137" s="43"/>
    </row>
    <row r="138" spans="1:7" ht="15">
      <c r="A138" s="46" t="s">
        <v>284</v>
      </c>
      <c r="B138" s="46" t="s">
        <v>293</v>
      </c>
      <c r="C138" s="46" t="s">
        <v>302</v>
      </c>
      <c r="D138" s="46" t="s">
        <v>311</v>
      </c>
      <c r="F138" s="46" t="s">
        <v>320</v>
      </c>
      <c r="G138" s="46"/>
    </row>
    <row r="139" spans="1:7" ht="15">
      <c r="A139" s="43" t="s">
        <v>10</v>
      </c>
      <c r="B139" s="43" t="s">
        <v>10</v>
      </c>
      <c r="C139" s="43" t="s">
        <v>10</v>
      </c>
      <c r="D139" s="43" t="s">
        <v>10</v>
      </c>
      <c r="F139" s="43" t="s">
        <v>10</v>
      </c>
      <c r="G139" s="43"/>
    </row>
    <row r="140" spans="1:7" ht="15">
      <c r="A140" s="46" t="s">
        <v>285</v>
      </c>
      <c r="B140" s="46" t="s">
        <v>294</v>
      </c>
      <c r="C140" s="46" t="s">
        <v>303</v>
      </c>
      <c r="D140" s="46" t="s">
        <v>312</v>
      </c>
      <c r="E140" s="43"/>
      <c r="F140" s="46" t="s">
        <v>321</v>
      </c>
      <c r="G140" s="46"/>
    </row>
    <row r="141" spans="1:7" ht="15">
      <c r="A141" s="43"/>
      <c r="B141" s="43"/>
      <c r="C141" s="43"/>
      <c r="D141" s="43"/>
      <c r="E141" s="43"/>
      <c r="F141" s="43"/>
      <c r="G141" s="43"/>
    </row>
    <row r="142" spans="1:7" ht="15">
      <c r="A142" s="46"/>
      <c r="B142" s="46"/>
      <c r="C142" s="46"/>
      <c r="D142" s="46"/>
      <c r="F142" s="46"/>
      <c r="G142" s="46"/>
    </row>
    <row r="143" spans="1:5" ht="15">
      <c r="A143" s="43" t="s">
        <v>10</v>
      </c>
      <c r="B143" s="43" t="s">
        <v>10</v>
      </c>
      <c r="D143" s="43" t="s">
        <v>10</v>
      </c>
      <c r="E143" s="43" t="s">
        <v>10</v>
      </c>
    </row>
    <row r="144" spans="1:5" ht="15">
      <c r="A144" s="43">
        <v>801</v>
      </c>
      <c r="B144" s="43">
        <v>802</v>
      </c>
      <c r="D144" s="43">
        <v>901</v>
      </c>
      <c r="E144" s="43">
        <v>902</v>
      </c>
    </row>
    <row r="145" spans="1:5" ht="15">
      <c r="A145" s="43" t="s">
        <v>10</v>
      </c>
      <c r="B145" s="43" t="s">
        <v>10</v>
      </c>
      <c r="D145" s="43" t="s">
        <v>10</v>
      </c>
      <c r="E145" s="43" t="s">
        <v>10</v>
      </c>
    </row>
    <row r="146" spans="1:5" ht="15">
      <c r="A146" s="46" t="s">
        <v>326</v>
      </c>
      <c r="B146" s="46" t="s">
        <v>335</v>
      </c>
      <c r="D146" s="46" t="s">
        <v>347</v>
      </c>
      <c r="E146" s="46" t="s">
        <v>360</v>
      </c>
    </row>
    <row r="147" spans="1:5" ht="15">
      <c r="A147" s="43" t="s">
        <v>10</v>
      </c>
      <c r="B147" s="43" t="s">
        <v>10</v>
      </c>
      <c r="D147" s="43" t="s">
        <v>10</v>
      </c>
      <c r="E147" s="43" t="s">
        <v>10</v>
      </c>
    </row>
    <row r="148" spans="1:5" ht="15">
      <c r="A148" s="46" t="s">
        <v>327</v>
      </c>
      <c r="B148" s="46" t="s">
        <v>336</v>
      </c>
      <c r="D148" s="46" t="s">
        <v>348</v>
      </c>
      <c r="E148" s="46" t="s">
        <v>361</v>
      </c>
    </row>
    <row r="149" spans="1:5" ht="15">
      <c r="A149" s="43" t="s">
        <v>10</v>
      </c>
      <c r="B149" s="43" t="s">
        <v>10</v>
      </c>
      <c r="D149" s="43" t="s">
        <v>10</v>
      </c>
      <c r="E149" s="43" t="s">
        <v>10</v>
      </c>
    </row>
    <row r="150" spans="1:5" ht="15">
      <c r="A150" s="46" t="s">
        <v>328</v>
      </c>
      <c r="B150" s="46" t="s">
        <v>337</v>
      </c>
      <c r="D150" s="46" t="s">
        <v>349</v>
      </c>
      <c r="E150" s="46" t="s">
        <v>362</v>
      </c>
    </row>
    <row r="151" spans="1:5" ht="15">
      <c r="A151" s="43" t="s">
        <v>10</v>
      </c>
      <c r="B151" s="43" t="s">
        <v>10</v>
      </c>
      <c r="D151" s="43" t="s">
        <v>10</v>
      </c>
      <c r="E151" s="43" t="s">
        <v>10</v>
      </c>
    </row>
    <row r="152" spans="1:5" ht="15">
      <c r="A152" s="46" t="s">
        <v>329</v>
      </c>
      <c r="B152" s="46" t="s">
        <v>338</v>
      </c>
      <c r="D152" s="46" t="s">
        <v>350</v>
      </c>
      <c r="E152" s="46" t="s">
        <v>363</v>
      </c>
    </row>
    <row r="153" spans="1:5" ht="15">
      <c r="A153" s="43" t="s">
        <v>10</v>
      </c>
      <c r="B153" s="43" t="s">
        <v>10</v>
      </c>
      <c r="D153" s="43" t="s">
        <v>10</v>
      </c>
      <c r="E153" s="43" t="s">
        <v>10</v>
      </c>
    </row>
    <row r="154" spans="1:5" ht="15">
      <c r="A154" s="46" t="s">
        <v>330</v>
      </c>
      <c r="B154" s="46" t="s">
        <v>339</v>
      </c>
      <c r="D154" s="46" t="s">
        <v>351</v>
      </c>
      <c r="E154" s="46" t="s">
        <v>364</v>
      </c>
    </row>
    <row r="155" spans="1:5" ht="15">
      <c r="A155" s="43" t="s">
        <v>10</v>
      </c>
      <c r="B155" s="43" t="s">
        <v>10</v>
      </c>
      <c r="D155" s="43" t="s">
        <v>10</v>
      </c>
      <c r="E155" s="43" t="s">
        <v>10</v>
      </c>
    </row>
    <row r="156" spans="1:5" ht="15">
      <c r="A156" s="46" t="s">
        <v>331</v>
      </c>
      <c r="B156" s="46" t="s">
        <v>340</v>
      </c>
      <c r="D156" s="46" t="s">
        <v>352</v>
      </c>
      <c r="E156" s="46" t="s">
        <v>365</v>
      </c>
    </row>
    <row r="157" spans="1:5" ht="15">
      <c r="A157" s="43" t="s">
        <v>10</v>
      </c>
      <c r="B157" s="43" t="s">
        <v>10</v>
      </c>
      <c r="D157" s="43" t="s">
        <v>10</v>
      </c>
      <c r="E157" s="43" t="s">
        <v>10</v>
      </c>
    </row>
    <row r="158" spans="1:5" ht="15">
      <c r="A158" s="46" t="s">
        <v>332</v>
      </c>
      <c r="B158" s="46" t="s">
        <v>341</v>
      </c>
      <c r="D158" s="46" t="s">
        <v>353</v>
      </c>
      <c r="E158" s="46" t="s">
        <v>366</v>
      </c>
    </row>
    <row r="159" spans="1:5" ht="15">
      <c r="A159" s="43" t="s">
        <v>10</v>
      </c>
      <c r="B159" s="43" t="s">
        <v>10</v>
      </c>
      <c r="D159" s="43" t="s">
        <v>10</v>
      </c>
      <c r="E159" s="43" t="s">
        <v>10</v>
      </c>
    </row>
    <row r="160" spans="1:5" ht="15">
      <c r="A160" s="46" t="s">
        <v>333</v>
      </c>
      <c r="B160" s="46" t="s">
        <v>342</v>
      </c>
      <c r="D160" s="46" t="s">
        <v>354</v>
      </c>
      <c r="E160" s="46" t="s">
        <v>367</v>
      </c>
    </row>
    <row r="161" spans="1:5" ht="15">
      <c r="A161" s="43" t="s">
        <v>10</v>
      </c>
      <c r="B161" s="43" t="s">
        <v>10</v>
      </c>
      <c r="D161" s="43" t="s">
        <v>10</v>
      </c>
      <c r="E161" s="43" t="s">
        <v>10</v>
      </c>
    </row>
    <row r="162" spans="1:5" ht="15">
      <c r="A162" s="46" t="s">
        <v>334</v>
      </c>
      <c r="B162" s="46" t="s">
        <v>343</v>
      </c>
      <c r="D162" s="46" t="s">
        <v>355</v>
      </c>
      <c r="E162" s="46" t="s">
        <v>368</v>
      </c>
    </row>
    <row r="163" spans="4:5" ht="15">
      <c r="D163" s="43" t="s">
        <v>10</v>
      </c>
      <c r="E163" s="43" t="s">
        <v>10</v>
      </c>
    </row>
    <row r="164" spans="4:5" ht="15">
      <c r="D164" s="46" t="s">
        <v>356</v>
      </c>
      <c r="E164" s="46" t="s">
        <v>369</v>
      </c>
    </row>
    <row r="165" spans="4:5" ht="15">
      <c r="D165" s="43" t="s">
        <v>10</v>
      </c>
      <c r="E165" s="43" t="s">
        <v>10</v>
      </c>
    </row>
    <row r="166" spans="4:5" ht="15">
      <c r="D166" s="46" t="s">
        <v>357</v>
      </c>
      <c r="E166" s="46" t="s">
        <v>370</v>
      </c>
    </row>
  </sheetData>
  <sheetProtection/>
  <printOptions/>
  <pageMargins left="0.787401575" right="0.32" top="0.56" bottom="0.38" header="0.27" footer="0.28"/>
  <pageSetup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661"/>
  <sheetViews>
    <sheetView view="pageLayout" zoomScaleNormal="75" zoomScaleSheetLayoutView="75" workbookViewId="0" topLeftCell="A1">
      <selection activeCell="E44" sqref="E44"/>
    </sheetView>
  </sheetViews>
  <sheetFormatPr defaultColWidth="11.421875" defaultRowHeight="12.75"/>
  <cols>
    <col min="1" max="1" width="10.421875" style="12" customWidth="1"/>
    <col min="2" max="2" width="44.28125" style="11" customWidth="1"/>
    <col min="3" max="3" width="12.7109375" style="2" customWidth="1"/>
    <col min="4" max="4" width="15.57421875" style="1" customWidth="1"/>
    <col min="5" max="5" width="14.28125" style="9" customWidth="1"/>
    <col min="6" max="6" width="14.7109375" style="10" customWidth="1"/>
    <col min="7" max="7" width="14.28125" style="10" customWidth="1"/>
    <col min="8" max="8" width="12.57421875" style="1" hidden="1" customWidth="1"/>
    <col min="9" max="11" width="15.28125" style="10" customWidth="1"/>
  </cols>
  <sheetData>
    <row r="1" spans="1:11" s="3" customFormat="1" ht="12.75" customHeight="1">
      <c r="A1" s="148" t="s">
        <v>0</v>
      </c>
      <c r="B1" s="149" t="s">
        <v>15</v>
      </c>
      <c r="C1" s="150" t="s">
        <v>16</v>
      </c>
      <c r="D1" s="151" t="s">
        <v>10</v>
      </c>
      <c r="E1" s="152" t="s">
        <v>17</v>
      </c>
      <c r="F1" s="152" t="s">
        <v>2</v>
      </c>
      <c r="G1" s="152" t="s">
        <v>3</v>
      </c>
      <c r="H1" s="4"/>
      <c r="I1" s="8"/>
      <c r="J1" s="8"/>
      <c r="K1" s="8"/>
    </row>
    <row r="2" spans="1:7" ht="12">
      <c r="A2" s="79" t="s">
        <v>647</v>
      </c>
      <c r="B2" s="124" t="s">
        <v>648</v>
      </c>
      <c r="C2" s="68">
        <v>1</v>
      </c>
      <c r="D2" s="81">
        <v>208</v>
      </c>
      <c r="E2" s="70">
        <v>77946</v>
      </c>
      <c r="F2" s="71"/>
      <c r="G2" s="71">
        <f aca="true" t="shared" si="0" ref="G2:G81">-E2</f>
        <v>-77946</v>
      </c>
    </row>
    <row r="3" spans="1:8" ht="12">
      <c r="A3" s="79" t="s">
        <v>649</v>
      </c>
      <c r="B3" s="124" t="s">
        <v>543</v>
      </c>
      <c r="C3" s="68">
        <v>2</v>
      </c>
      <c r="D3" s="81" t="s">
        <v>514</v>
      </c>
      <c r="E3" s="70">
        <v>-20000</v>
      </c>
      <c r="F3" s="71"/>
      <c r="G3" s="71">
        <f t="shared" si="0"/>
        <v>20000</v>
      </c>
      <c r="H3" s="10"/>
    </row>
    <row r="4" spans="1:7" ht="12">
      <c r="A4" s="79" t="s">
        <v>649</v>
      </c>
      <c r="B4" s="124" t="s">
        <v>543</v>
      </c>
      <c r="C4" s="68">
        <v>2</v>
      </c>
      <c r="D4" s="81" t="s">
        <v>565</v>
      </c>
      <c r="E4" s="70">
        <v>-10000</v>
      </c>
      <c r="F4" s="71"/>
      <c r="G4" s="71">
        <f t="shared" si="0"/>
        <v>10000</v>
      </c>
    </row>
    <row r="5" spans="1:7" ht="12">
      <c r="A5" s="79" t="s">
        <v>649</v>
      </c>
      <c r="B5" s="169" t="s">
        <v>543</v>
      </c>
      <c r="C5" s="68">
        <v>2</v>
      </c>
      <c r="D5" s="81" t="s">
        <v>545</v>
      </c>
      <c r="E5" s="70">
        <v>-10000</v>
      </c>
      <c r="F5" s="71"/>
      <c r="G5" s="71">
        <f t="shared" si="0"/>
        <v>10000</v>
      </c>
    </row>
    <row r="6" spans="1:7" ht="12">
      <c r="A6" s="79" t="s">
        <v>650</v>
      </c>
      <c r="B6" s="169" t="s">
        <v>651</v>
      </c>
      <c r="C6" s="68">
        <v>3</v>
      </c>
      <c r="D6" s="81" t="s">
        <v>52</v>
      </c>
      <c r="E6" s="70">
        <v>-13147.12</v>
      </c>
      <c r="F6" s="71"/>
      <c r="G6" s="71">
        <f t="shared" si="0"/>
        <v>13147.12</v>
      </c>
    </row>
    <row r="7" spans="1:7" ht="12">
      <c r="A7" s="79" t="s">
        <v>652</v>
      </c>
      <c r="B7" s="169" t="s">
        <v>653</v>
      </c>
      <c r="C7" s="68">
        <v>4</v>
      </c>
      <c r="D7" s="81" t="s">
        <v>477</v>
      </c>
      <c r="E7" s="70">
        <v>-400</v>
      </c>
      <c r="F7" s="71"/>
      <c r="G7" s="71">
        <f t="shared" si="0"/>
        <v>400</v>
      </c>
    </row>
    <row r="8" spans="1:7" ht="12">
      <c r="A8" s="79" t="s">
        <v>654</v>
      </c>
      <c r="B8" s="169" t="s">
        <v>655</v>
      </c>
      <c r="C8" s="68">
        <v>5</v>
      </c>
      <c r="D8" s="81" t="s">
        <v>477</v>
      </c>
      <c r="E8" s="70">
        <v>376</v>
      </c>
      <c r="F8" s="71"/>
      <c r="G8" s="71">
        <f t="shared" si="0"/>
        <v>-376</v>
      </c>
    </row>
    <row r="9" spans="1:7" ht="12">
      <c r="A9" s="79" t="s">
        <v>658</v>
      </c>
      <c r="B9" s="169" t="s">
        <v>657</v>
      </c>
      <c r="C9" s="68">
        <v>6</v>
      </c>
      <c r="D9" s="81" t="s">
        <v>563</v>
      </c>
      <c r="E9" s="70">
        <v>-10000</v>
      </c>
      <c r="F9" s="71"/>
      <c r="G9" s="71">
        <f t="shared" si="0"/>
        <v>10000</v>
      </c>
    </row>
    <row r="10" spans="1:9" ht="12">
      <c r="A10" s="79" t="s">
        <v>656</v>
      </c>
      <c r="B10" s="169" t="s">
        <v>659</v>
      </c>
      <c r="C10" s="68">
        <v>7</v>
      </c>
      <c r="D10" s="81">
        <v>101</v>
      </c>
      <c r="E10" s="70">
        <v>-42020</v>
      </c>
      <c r="F10" s="71"/>
      <c r="G10" s="71">
        <f t="shared" si="0"/>
        <v>42020</v>
      </c>
      <c r="H10" s="77"/>
      <c r="I10" s="127"/>
    </row>
    <row r="11" spans="1:9" ht="12">
      <c r="A11" s="156" t="s">
        <v>660</v>
      </c>
      <c r="B11" s="170" t="s">
        <v>661</v>
      </c>
      <c r="C11" s="158">
        <v>8</v>
      </c>
      <c r="D11" s="77">
        <v>801</v>
      </c>
      <c r="E11" s="78">
        <v>8</v>
      </c>
      <c r="F11" s="159"/>
      <c r="G11" s="159">
        <f t="shared" si="0"/>
        <v>-8</v>
      </c>
      <c r="I11" s="127"/>
    </row>
    <row r="12" spans="1:11" s="118" customFormat="1" ht="12">
      <c r="A12" s="79" t="s">
        <v>662</v>
      </c>
      <c r="B12" s="169" t="s">
        <v>663</v>
      </c>
      <c r="C12" s="68">
        <v>9</v>
      </c>
      <c r="D12" s="81" t="s">
        <v>477</v>
      </c>
      <c r="E12" s="70">
        <v>-376</v>
      </c>
      <c r="F12" s="71"/>
      <c r="G12" s="71">
        <f t="shared" si="0"/>
        <v>376</v>
      </c>
      <c r="H12" s="69"/>
      <c r="I12" s="127"/>
      <c r="J12" s="71"/>
      <c r="K12" s="71"/>
    </row>
    <row r="13" spans="1:9" ht="12">
      <c r="A13" s="79" t="s">
        <v>664</v>
      </c>
      <c r="B13" s="169" t="s">
        <v>665</v>
      </c>
      <c r="C13" s="68">
        <v>10</v>
      </c>
      <c r="D13" s="81" t="s">
        <v>477</v>
      </c>
      <c r="E13" s="70">
        <v>376</v>
      </c>
      <c r="F13" s="71"/>
      <c r="G13" s="71">
        <f t="shared" si="0"/>
        <v>-376</v>
      </c>
      <c r="I13" s="126"/>
    </row>
    <row r="14" spans="1:9" ht="12">
      <c r="A14" s="79" t="s">
        <v>666</v>
      </c>
      <c r="B14" s="169" t="s">
        <v>663</v>
      </c>
      <c r="C14" s="68">
        <v>11</v>
      </c>
      <c r="D14" s="81" t="s">
        <v>481</v>
      </c>
      <c r="E14" s="70">
        <v>-27.9</v>
      </c>
      <c r="F14" s="71"/>
      <c r="G14" s="71">
        <f t="shared" si="0"/>
        <v>27.9</v>
      </c>
      <c r="I14" s="126"/>
    </row>
    <row r="15" spans="1:9" ht="12">
      <c r="A15" s="79" t="s">
        <v>666</v>
      </c>
      <c r="B15" s="169" t="s">
        <v>663</v>
      </c>
      <c r="C15" s="68">
        <v>11</v>
      </c>
      <c r="D15" s="81" t="s">
        <v>477</v>
      </c>
      <c r="E15" s="70">
        <v>-376</v>
      </c>
      <c r="F15" s="71"/>
      <c r="G15" s="71">
        <f t="shared" si="0"/>
        <v>376</v>
      </c>
      <c r="I15" s="126"/>
    </row>
    <row r="16" spans="1:9" ht="12">
      <c r="A16" s="79" t="s">
        <v>667</v>
      </c>
      <c r="B16" s="169" t="s">
        <v>668</v>
      </c>
      <c r="C16" s="68">
        <v>12</v>
      </c>
      <c r="D16" s="81" t="s">
        <v>477</v>
      </c>
      <c r="E16" s="70">
        <v>-400</v>
      </c>
      <c r="F16" s="71"/>
      <c r="G16" s="71">
        <f t="shared" si="0"/>
        <v>400</v>
      </c>
      <c r="I16" s="126"/>
    </row>
    <row r="17" spans="1:9" ht="12">
      <c r="A17" s="79" t="s">
        <v>669</v>
      </c>
      <c r="B17" s="169" t="s">
        <v>663</v>
      </c>
      <c r="C17" s="68">
        <v>13</v>
      </c>
      <c r="D17" s="81" t="s">
        <v>481</v>
      </c>
      <c r="E17" s="70">
        <v>-9.3</v>
      </c>
      <c r="F17" s="71"/>
      <c r="G17" s="71">
        <f t="shared" si="0"/>
        <v>9.3</v>
      </c>
      <c r="I17" s="126"/>
    </row>
    <row r="18" spans="1:9" ht="12">
      <c r="A18" s="79" t="s">
        <v>670</v>
      </c>
      <c r="B18" s="169" t="s">
        <v>671</v>
      </c>
      <c r="C18" s="68">
        <v>14</v>
      </c>
      <c r="D18" s="81" t="s">
        <v>477</v>
      </c>
      <c r="E18" s="70">
        <v>-400</v>
      </c>
      <c r="F18" s="71"/>
      <c r="G18" s="71">
        <f t="shared" si="0"/>
        <v>400</v>
      </c>
      <c r="H18" s="21"/>
      <c r="I18" s="126"/>
    </row>
    <row r="19" spans="1:9" ht="12">
      <c r="A19" s="156" t="s">
        <v>672</v>
      </c>
      <c r="B19" s="170" t="s">
        <v>661</v>
      </c>
      <c r="C19" s="158">
        <v>15</v>
      </c>
      <c r="D19" s="104">
        <v>801</v>
      </c>
      <c r="E19" s="78">
        <v>4</v>
      </c>
      <c r="F19" s="159"/>
      <c r="G19" s="159">
        <f t="shared" si="0"/>
        <v>-4</v>
      </c>
      <c r="H19" s="21"/>
      <c r="I19" s="126"/>
    </row>
    <row r="20" spans="1:9" ht="12">
      <c r="A20" s="79" t="s">
        <v>673</v>
      </c>
      <c r="B20" s="169" t="s">
        <v>663</v>
      </c>
      <c r="C20" s="68">
        <v>16</v>
      </c>
      <c r="D20" s="69" t="s">
        <v>479</v>
      </c>
      <c r="E20" s="70">
        <v>-192.3</v>
      </c>
      <c r="F20" s="71"/>
      <c r="G20" s="71">
        <f t="shared" si="0"/>
        <v>192.3</v>
      </c>
      <c r="H20" s="21"/>
      <c r="I20" s="126"/>
    </row>
    <row r="21" spans="1:9" ht="12">
      <c r="A21" s="79" t="s">
        <v>674</v>
      </c>
      <c r="B21" s="169" t="s">
        <v>663</v>
      </c>
      <c r="C21" s="68">
        <v>17</v>
      </c>
      <c r="D21" s="69" t="s">
        <v>479</v>
      </c>
      <c r="E21" s="70">
        <v>-96.15</v>
      </c>
      <c r="F21" s="71"/>
      <c r="G21" s="71">
        <f t="shared" si="0"/>
        <v>96.15</v>
      </c>
      <c r="H21" s="21"/>
      <c r="I21" s="126"/>
    </row>
    <row r="22" spans="1:11" s="118" customFormat="1" ht="12">
      <c r="A22" s="79" t="s">
        <v>675</v>
      </c>
      <c r="B22" s="169" t="s">
        <v>676</v>
      </c>
      <c r="C22" s="68">
        <v>18</v>
      </c>
      <c r="D22" s="81" t="s">
        <v>179</v>
      </c>
      <c r="E22" s="70">
        <v>28029</v>
      </c>
      <c r="F22" s="70"/>
      <c r="G22" s="71">
        <f t="shared" si="0"/>
        <v>-28029</v>
      </c>
      <c r="H22" s="70"/>
      <c r="I22" s="127"/>
      <c r="J22" s="71"/>
      <c r="K22" s="71"/>
    </row>
    <row r="23" spans="1:9" ht="12">
      <c r="A23" s="79" t="s">
        <v>677</v>
      </c>
      <c r="B23" s="169" t="s">
        <v>663</v>
      </c>
      <c r="C23" s="68">
        <v>19</v>
      </c>
      <c r="D23" s="69" t="s">
        <v>479</v>
      </c>
      <c r="E23" s="70">
        <v>-673.05</v>
      </c>
      <c r="F23" s="71"/>
      <c r="G23" s="71">
        <f t="shared" si="0"/>
        <v>673.05</v>
      </c>
      <c r="I23" s="126"/>
    </row>
    <row r="24" spans="1:9" ht="12">
      <c r="A24" s="79" t="s">
        <v>677</v>
      </c>
      <c r="B24" s="169" t="s">
        <v>678</v>
      </c>
      <c r="C24" s="68">
        <v>20</v>
      </c>
      <c r="D24" s="81" t="s">
        <v>157</v>
      </c>
      <c r="E24" s="70">
        <v>4000</v>
      </c>
      <c r="F24" s="71"/>
      <c r="G24" s="71">
        <f t="shared" si="0"/>
        <v>-4000</v>
      </c>
      <c r="I24" s="126"/>
    </row>
    <row r="25" spans="1:9" ht="12">
      <c r="A25" s="79" t="s">
        <v>677</v>
      </c>
      <c r="B25" s="169" t="s">
        <v>668</v>
      </c>
      <c r="C25" s="68">
        <v>21</v>
      </c>
      <c r="D25" s="81" t="s">
        <v>479</v>
      </c>
      <c r="E25" s="70">
        <v>-100</v>
      </c>
      <c r="F25" s="71"/>
      <c r="G25" s="71">
        <f t="shared" si="0"/>
        <v>100</v>
      </c>
      <c r="I25" s="126"/>
    </row>
    <row r="26" spans="1:9" ht="12">
      <c r="A26" s="79" t="s">
        <v>679</v>
      </c>
      <c r="B26" s="169" t="s">
        <v>680</v>
      </c>
      <c r="C26" s="68">
        <v>22</v>
      </c>
      <c r="D26" s="69">
        <v>205</v>
      </c>
      <c r="E26" s="70">
        <v>31250</v>
      </c>
      <c r="F26" s="71"/>
      <c r="G26" s="71">
        <f t="shared" si="0"/>
        <v>-31250</v>
      </c>
      <c r="I26" s="126"/>
    </row>
    <row r="27" spans="1:9" ht="12">
      <c r="A27" s="67" t="s">
        <v>681</v>
      </c>
      <c r="B27" s="169" t="s">
        <v>668</v>
      </c>
      <c r="C27" s="68">
        <v>23</v>
      </c>
      <c r="D27" s="81">
        <v>104</v>
      </c>
      <c r="E27" s="70">
        <v>-400</v>
      </c>
      <c r="F27" s="71"/>
      <c r="G27" s="71">
        <f t="shared" si="0"/>
        <v>400</v>
      </c>
      <c r="I27" s="126"/>
    </row>
    <row r="28" spans="1:9" ht="12">
      <c r="A28" s="79" t="s">
        <v>681</v>
      </c>
      <c r="B28" s="169" t="s">
        <v>668</v>
      </c>
      <c r="C28" s="68">
        <v>24</v>
      </c>
      <c r="D28" s="81" t="s">
        <v>477</v>
      </c>
      <c r="E28" s="70">
        <v>-400</v>
      </c>
      <c r="F28" s="71"/>
      <c r="G28" s="71">
        <f t="shared" si="0"/>
        <v>400</v>
      </c>
      <c r="I28" s="126"/>
    </row>
    <row r="29" spans="1:9" ht="12">
      <c r="A29" s="79" t="s">
        <v>682</v>
      </c>
      <c r="B29" s="169" t="s">
        <v>683</v>
      </c>
      <c r="C29" s="68">
        <v>25</v>
      </c>
      <c r="D29" s="81">
        <v>104</v>
      </c>
      <c r="E29" s="70">
        <v>-98.25</v>
      </c>
      <c r="F29" s="71"/>
      <c r="G29" s="71">
        <f t="shared" si="0"/>
        <v>98.25</v>
      </c>
      <c r="I29" s="126"/>
    </row>
    <row r="30" spans="1:9" ht="12">
      <c r="A30" s="79" t="s">
        <v>684</v>
      </c>
      <c r="B30" s="169" t="s">
        <v>685</v>
      </c>
      <c r="C30" s="68">
        <v>26</v>
      </c>
      <c r="D30" s="81" t="s">
        <v>477</v>
      </c>
      <c r="E30" s="70">
        <v>-400</v>
      </c>
      <c r="F30" s="71"/>
      <c r="G30" s="71">
        <f t="shared" si="0"/>
        <v>400</v>
      </c>
      <c r="I30" s="126"/>
    </row>
    <row r="31" spans="1:9" ht="12">
      <c r="A31" s="156" t="s">
        <v>686</v>
      </c>
      <c r="B31" s="170" t="s">
        <v>661</v>
      </c>
      <c r="C31" s="158">
        <v>27</v>
      </c>
      <c r="D31" s="104">
        <v>801</v>
      </c>
      <c r="E31" s="78">
        <v>8</v>
      </c>
      <c r="F31" s="159"/>
      <c r="G31" s="159">
        <f t="shared" si="0"/>
        <v>-8</v>
      </c>
      <c r="I31" s="126"/>
    </row>
    <row r="32" spans="1:9" ht="12">
      <c r="A32" s="79" t="s">
        <v>687</v>
      </c>
      <c r="B32" s="169" t="s">
        <v>688</v>
      </c>
      <c r="C32" s="68">
        <v>28</v>
      </c>
      <c r="D32" s="81" t="s">
        <v>477</v>
      </c>
      <c r="E32" s="70">
        <v>400</v>
      </c>
      <c r="F32" s="71"/>
      <c r="G32" s="71">
        <f t="shared" si="0"/>
        <v>-400</v>
      </c>
      <c r="I32" s="126"/>
    </row>
    <row r="33" spans="1:9" ht="12">
      <c r="A33" s="79" t="s">
        <v>689</v>
      </c>
      <c r="B33" s="169" t="s">
        <v>690</v>
      </c>
      <c r="C33" s="68">
        <v>29</v>
      </c>
      <c r="D33" s="81" t="s">
        <v>154</v>
      </c>
      <c r="E33" s="70">
        <v>3000</v>
      </c>
      <c r="F33" s="71"/>
      <c r="G33" s="71">
        <f t="shared" si="0"/>
        <v>-3000</v>
      </c>
      <c r="I33" s="126"/>
    </row>
    <row r="34" spans="1:9" ht="12">
      <c r="A34" s="79" t="s">
        <v>689</v>
      </c>
      <c r="B34" s="169" t="s">
        <v>586</v>
      </c>
      <c r="C34" s="68">
        <v>30</v>
      </c>
      <c r="D34" s="81" t="s">
        <v>565</v>
      </c>
      <c r="E34" s="70">
        <v>-30000</v>
      </c>
      <c r="F34" s="71"/>
      <c r="G34" s="71">
        <f t="shared" si="0"/>
        <v>30000</v>
      </c>
      <c r="I34" s="126"/>
    </row>
    <row r="35" spans="1:9" ht="12">
      <c r="A35" s="79" t="s">
        <v>691</v>
      </c>
      <c r="B35" s="169" t="s">
        <v>692</v>
      </c>
      <c r="C35" s="68">
        <v>31</v>
      </c>
      <c r="D35" s="81" t="s">
        <v>154</v>
      </c>
      <c r="E35" s="70">
        <v>1500</v>
      </c>
      <c r="F35" s="71"/>
      <c r="G35" s="71">
        <f t="shared" si="0"/>
        <v>-1500</v>
      </c>
      <c r="I35" s="126"/>
    </row>
    <row r="36" spans="1:9" ht="12">
      <c r="A36" s="79" t="s">
        <v>691</v>
      </c>
      <c r="B36" s="169" t="s">
        <v>693</v>
      </c>
      <c r="C36" s="68">
        <v>34</v>
      </c>
      <c r="D36" s="81" t="s">
        <v>154</v>
      </c>
      <c r="E36" s="70">
        <v>5000</v>
      </c>
      <c r="F36" s="70"/>
      <c r="G36" s="71">
        <f t="shared" si="0"/>
        <v>-5000</v>
      </c>
      <c r="I36" s="126"/>
    </row>
    <row r="37" spans="1:9" ht="12">
      <c r="A37" s="79" t="s">
        <v>691</v>
      </c>
      <c r="B37" s="169" t="s">
        <v>668</v>
      </c>
      <c r="C37" s="68">
        <v>32</v>
      </c>
      <c r="D37" s="81" t="s">
        <v>180</v>
      </c>
      <c r="E37" s="70">
        <v>10000</v>
      </c>
      <c r="F37" s="71"/>
      <c r="G37" s="71">
        <f t="shared" si="0"/>
        <v>-10000</v>
      </c>
      <c r="I37" s="126"/>
    </row>
    <row r="38" spans="1:9" ht="12">
      <c r="A38" s="79" t="s">
        <v>691</v>
      </c>
      <c r="B38" s="169" t="s">
        <v>694</v>
      </c>
      <c r="C38" s="68">
        <v>33</v>
      </c>
      <c r="D38" s="81" t="s">
        <v>180</v>
      </c>
      <c r="E38" s="70">
        <v>2000</v>
      </c>
      <c r="F38" s="71"/>
      <c r="G38" s="71">
        <f t="shared" si="0"/>
        <v>-2000</v>
      </c>
      <c r="I38" s="126"/>
    </row>
    <row r="39" spans="1:9" ht="12">
      <c r="A39" s="79" t="s">
        <v>691</v>
      </c>
      <c r="B39" s="169" t="s">
        <v>695</v>
      </c>
      <c r="C39" s="68">
        <v>35</v>
      </c>
      <c r="D39" s="81" t="s">
        <v>184</v>
      </c>
      <c r="E39" s="70">
        <v>3500</v>
      </c>
      <c r="F39" s="71"/>
      <c r="G39" s="71">
        <f t="shared" si="0"/>
        <v>-3500</v>
      </c>
      <c r="I39" s="126"/>
    </row>
    <row r="40" spans="1:9" ht="12">
      <c r="A40" s="79" t="s">
        <v>691</v>
      </c>
      <c r="B40" s="169" t="s">
        <v>696</v>
      </c>
      <c r="C40" s="68">
        <v>36</v>
      </c>
      <c r="D40" s="81" t="s">
        <v>180</v>
      </c>
      <c r="E40" s="70">
        <v>4000</v>
      </c>
      <c r="F40" s="71"/>
      <c r="G40" s="71">
        <f t="shared" si="0"/>
        <v>-4000</v>
      </c>
      <c r="I40" s="126"/>
    </row>
    <row r="41" spans="1:9" ht="12">
      <c r="A41" s="79" t="s">
        <v>691</v>
      </c>
      <c r="B41" s="169" t="s">
        <v>697</v>
      </c>
      <c r="C41" s="68">
        <v>37</v>
      </c>
      <c r="D41" s="81" t="s">
        <v>180</v>
      </c>
      <c r="E41" s="70">
        <v>2000</v>
      </c>
      <c r="F41" s="71"/>
      <c r="G41" s="71">
        <f t="shared" si="0"/>
        <v>-2000</v>
      </c>
      <c r="I41" s="126"/>
    </row>
    <row r="42" spans="1:9" ht="12">
      <c r="A42" s="79" t="s">
        <v>691</v>
      </c>
      <c r="B42" s="169" t="s">
        <v>699</v>
      </c>
      <c r="C42" s="68">
        <v>38</v>
      </c>
      <c r="D42" s="81" t="s">
        <v>180</v>
      </c>
      <c r="E42" s="70">
        <v>2000</v>
      </c>
      <c r="F42" s="71"/>
      <c r="G42" s="71">
        <f t="shared" si="0"/>
        <v>-2000</v>
      </c>
      <c r="I42" s="126"/>
    </row>
    <row r="43" spans="1:11" ht="12">
      <c r="A43" s="79" t="s">
        <v>691</v>
      </c>
      <c r="B43" s="169" t="s">
        <v>700</v>
      </c>
      <c r="C43" s="68">
        <v>39</v>
      </c>
      <c r="D43" s="81" t="s">
        <v>180</v>
      </c>
      <c r="E43" s="70">
        <v>2000</v>
      </c>
      <c r="F43" s="71"/>
      <c r="G43" s="71">
        <f t="shared" si="0"/>
        <v>-2000</v>
      </c>
      <c r="I43" s="127"/>
      <c r="J43" s="71"/>
      <c r="K43" s="71"/>
    </row>
    <row r="44" spans="1:11" ht="12">
      <c r="A44" s="79" t="s">
        <v>691</v>
      </c>
      <c r="B44" s="169" t="s">
        <v>701</v>
      </c>
      <c r="C44" s="68">
        <v>40</v>
      </c>
      <c r="D44" s="81" t="s">
        <v>180</v>
      </c>
      <c r="E44" s="70">
        <v>4000</v>
      </c>
      <c r="F44" s="70"/>
      <c r="G44" s="71">
        <f t="shared" si="0"/>
        <v>-4000</v>
      </c>
      <c r="I44" s="127"/>
      <c r="J44" s="71"/>
      <c r="K44" s="71"/>
    </row>
    <row r="45" spans="1:11" ht="12">
      <c r="A45" s="79" t="s">
        <v>702</v>
      </c>
      <c r="B45" s="169" t="s">
        <v>541</v>
      </c>
      <c r="C45" s="68">
        <v>41</v>
      </c>
      <c r="D45" s="81" t="s">
        <v>587</v>
      </c>
      <c r="E45" s="70">
        <v>-30000</v>
      </c>
      <c r="F45" s="71"/>
      <c r="G45" s="71">
        <f t="shared" si="0"/>
        <v>30000</v>
      </c>
      <c r="I45" s="127"/>
      <c r="J45" s="71"/>
      <c r="K45" s="71"/>
    </row>
    <row r="46" spans="1:11" ht="12">
      <c r="A46" s="79" t="s">
        <v>702</v>
      </c>
      <c r="B46" s="169" t="s">
        <v>541</v>
      </c>
      <c r="C46" s="68">
        <v>42</v>
      </c>
      <c r="D46" s="81" t="s">
        <v>561</v>
      </c>
      <c r="E46" s="70">
        <v>-50000</v>
      </c>
      <c r="F46" s="71"/>
      <c r="G46" s="71">
        <f t="shared" si="0"/>
        <v>50000</v>
      </c>
      <c r="I46" s="127"/>
      <c r="J46" s="71"/>
      <c r="K46" s="71"/>
    </row>
    <row r="47" spans="1:11" ht="12">
      <c r="A47" s="79" t="s">
        <v>702</v>
      </c>
      <c r="B47" s="169" t="s">
        <v>541</v>
      </c>
      <c r="C47" s="68">
        <v>43</v>
      </c>
      <c r="D47" s="81" t="s">
        <v>501</v>
      </c>
      <c r="E47" s="70">
        <v>-50000</v>
      </c>
      <c r="F47" s="71"/>
      <c r="G47" s="71">
        <f t="shared" si="0"/>
        <v>50000</v>
      </c>
      <c r="I47" s="127"/>
      <c r="J47" s="71"/>
      <c r="K47" s="71"/>
    </row>
    <row r="48" spans="1:11" ht="12">
      <c r="A48" s="79" t="s">
        <v>702</v>
      </c>
      <c r="B48" s="169" t="s">
        <v>541</v>
      </c>
      <c r="C48" s="68">
        <v>44</v>
      </c>
      <c r="D48" s="69" t="s">
        <v>498</v>
      </c>
      <c r="E48" s="70">
        <v>-20000</v>
      </c>
      <c r="F48" s="71"/>
      <c r="G48" s="71">
        <f t="shared" si="0"/>
        <v>20000</v>
      </c>
      <c r="I48" s="127"/>
      <c r="J48" s="71"/>
      <c r="K48" s="71"/>
    </row>
    <row r="49" spans="1:11" ht="12">
      <c r="A49" s="79" t="s">
        <v>702</v>
      </c>
      <c r="B49" s="169" t="s">
        <v>541</v>
      </c>
      <c r="C49" s="68">
        <v>44</v>
      </c>
      <c r="D49" s="81" t="s">
        <v>500</v>
      </c>
      <c r="E49" s="70">
        <v>-10000</v>
      </c>
      <c r="F49" s="71"/>
      <c r="G49" s="71">
        <f>-E49</f>
        <v>10000</v>
      </c>
      <c r="I49" s="127"/>
      <c r="J49" s="71"/>
      <c r="K49" s="71"/>
    </row>
    <row r="50" spans="1:11" ht="12">
      <c r="A50" s="79" t="s">
        <v>702</v>
      </c>
      <c r="B50" s="169" t="s">
        <v>541</v>
      </c>
      <c r="C50" s="68">
        <v>44</v>
      </c>
      <c r="D50" s="81" t="s">
        <v>563</v>
      </c>
      <c r="E50" s="70">
        <v>-10000</v>
      </c>
      <c r="F50" s="71"/>
      <c r="G50" s="71">
        <f t="shared" si="0"/>
        <v>10000</v>
      </c>
      <c r="I50" s="127"/>
      <c r="J50" s="71"/>
      <c r="K50" s="71"/>
    </row>
    <row r="51" spans="1:11" ht="12">
      <c r="A51" s="79" t="s">
        <v>703</v>
      </c>
      <c r="B51" s="169" t="s">
        <v>663</v>
      </c>
      <c r="C51" s="68">
        <v>45</v>
      </c>
      <c r="D51" s="81" t="s">
        <v>542</v>
      </c>
      <c r="E51" s="70">
        <v>-1920</v>
      </c>
      <c r="F51" s="71"/>
      <c r="G51" s="71">
        <f t="shared" si="0"/>
        <v>1920</v>
      </c>
      <c r="I51" s="127"/>
      <c r="J51" s="71"/>
      <c r="K51" s="71"/>
    </row>
    <row r="52" spans="1:11" ht="12">
      <c r="A52" s="79" t="s">
        <v>704</v>
      </c>
      <c r="B52" s="169" t="s">
        <v>663</v>
      </c>
      <c r="C52" s="68">
        <v>46</v>
      </c>
      <c r="D52" s="81" t="s">
        <v>542</v>
      </c>
      <c r="E52" s="70">
        <v>-3840</v>
      </c>
      <c r="F52" s="71"/>
      <c r="G52" s="71">
        <f t="shared" si="0"/>
        <v>3840</v>
      </c>
      <c r="I52" s="127"/>
      <c r="J52" s="71"/>
      <c r="K52" s="71"/>
    </row>
    <row r="53" spans="1:11" ht="12">
      <c r="A53" s="79" t="s">
        <v>704</v>
      </c>
      <c r="B53" s="169" t="s">
        <v>663</v>
      </c>
      <c r="C53" s="68">
        <v>46</v>
      </c>
      <c r="D53" s="81" t="s">
        <v>476</v>
      </c>
      <c r="E53" s="70">
        <v>-327.4</v>
      </c>
      <c r="F53" s="71"/>
      <c r="G53" s="71">
        <f t="shared" si="0"/>
        <v>327.4</v>
      </c>
      <c r="I53" s="127"/>
      <c r="J53" s="71"/>
      <c r="K53" s="71"/>
    </row>
    <row r="54" spans="1:11" ht="12">
      <c r="A54" s="79" t="s">
        <v>705</v>
      </c>
      <c r="B54" s="169" t="s">
        <v>706</v>
      </c>
      <c r="C54" s="68">
        <v>47</v>
      </c>
      <c r="D54" s="81">
        <v>301</v>
      </c>
      <c r="E54" s="70">
        <v>3490</v>
      </c>
      <c r="F54" s="71"/>
      <c r="G54" s="71">
        <f t="shared" si="0"/>
        <v>-3490</v>
      </c>
      <c r="I54" s="127"/>
      <c r="J54" s="71"/>
      <c r="K54" s="71"/>
    </row>
    <row r="55" spans="1:11" s="118" customFormat="1" ht="12">
      <c r="A55" s="79" t="s">
        <v>705</v>
      </c>
      <c r="B55" s="169" t="s">
        <v>663</v>
      </c>
      <c r="C55" s="68">
        <v>48</v>
      </c>
      <c r="D55" s="81" t="s">
        <v>476</v>
      </c>
      <c r="E55" s="70">
        <v>-327.75</v>
      </c>
      <c r="F55" s="71"/>
      <c r="G55" s="71">
        <f t="shared" si="0"/>
        <v>327.75</v>
      </c>
      <c r="H55" s="69"/>
      <c r="I55" s="127"/>
      <c r="J55" s="71"/>
      <c r="K55" s="71"/>
    </row>
    <row r="56" spans="1:11" ht="12">
      <c r="A56" s="79" t="s">
        <v>705</v>
      </c>
      <c r="B56" s="169" t="s">
        <v>663</v>
      </c>
      <c r="C56" s="68">
        <v>48</v>
      </c>
      <c r="D56" s="81" t="s">
        <v>479</v>
      </c>
      <c r="E56" s="70">
        <v>-673.05</v>
      </c>
      <c r="F56" s="71"/>
      <c r="G56" s="71">
        <f t="shared" si="0"/>
        <v>673.05</v>
      </c>
      <c r="I56" s="127"/>
      <c r="J56" s="71"/>
      <c r="K56" s="71"/>
    </row>
    <row r="57" spans="1:11" ht="12">
      <c r="A57" s="79" t="s">
        <v>705</v>
      </c>
      <c r="B57" s="169" t="s">
        <v>678</v>
      </c>
      <c r="C57" s="68">
        <v>49</v>
      </c>
      <c r="D57" s="81" t="s">
        <v>157</v>
      </c>
      <c r="E57" s="70">
        <v>5000</v>
      </c>
      <c r="F57" s="71"/>
      <c r="G57" s="71">
        <f t="shared" si="0"/>
        <v>-5000</v>
      </c>
      <c r="I57" s="127"/>
      <c r="J57" s="71"/>
      <c r="K57" s="71"/>
    </row>
    <row r="58" spans="1:11" ht="12">
      <c r="A58" s="79" t="s">
        <v>705</v>
      </c>
      <c r="B58" s="169" t="s">
        <v>572</v>
      </c>
      <c r="C58" s="68">
        <v>50</v>
      </c>
      <c r="D58" s="81" t="s">
        <v>49</v>
      </c>
      <c r="E58" s="70">
        <v>-25000</v>
      </c>
      <c r="F58" s="71"/>
      <c r="G58" s="71">
        <f t="shared" si="0"/>
        <v>25000</v>
      </c>
      <c r="I58" s="127"/>
      <c r="J58" s="71"/>
      <c r="K58" s="71"/>
    </row>
    <row r="59" spans="1:11" ht="12">
      <c r="A59" s="79" t="s">
        <v>707</v>
      </c>
      <c r="B59" s="169" t="s">
        <v>659</v>
      </c>
      <c r="C59" s="68">
        <v>51</v>
      </c>
      <c r="D59" s="81" t="s">
        <v>496</v>
      </c>
      <c r="E59" s="70">
        <v>-60000</v>
      </c>
      <c r="F59" s="71"/>
      <c r="G59" s="71">
        <f t="shared" si="0"/>
        <v>60000</v>
      </c>
      <c r="I59" s="127"/>
      <c r="J59" s="71"/>
      <c r="K59" s="71"/>
    </row>
    <row r="60" spans="1:11" ht="12">
      <c r="A60" s="156" t="s">
        <v>707</v>
      </c>
      <c r="B60" s="170" t="s">
        <v>661</v>
      </c>
      <c r="C60" s="158">
        <v>52</v>
      </c>
      <c r="D60" s="104">
        <v>801</v>
      </c>
      <c r="E60" s="78">
        <v>48</v>
      </c>
      <c r="F60" s="159"/>
      <c r="G60" s="159">
        <f t="shared" si="0"/>
        <v>-48</v>
      </c>
      <c r="I60" s="127"/>
      <c r="J60" s="71"/>
      <c r="K60" s="71"/>
    </row>
    <row r="61" spans="1:11" ht="12">
      <c r="A61" s="79" t="s">
        <v>708</v>
      </c>
      <c r="B61" s="80" t="s">
        <v>709</v>
      </c>
      <c r="C61" s="68">
        <v>53</v>
      </c>
      <c r="D61" s="81" t="s">
        <v>482</v>
      </c>
      <c r="E61" s="70">
        <v>-900</v>
      </c>
      <c r="F61" s="70"/>
      <c r="G61" s="71">
        <f t="shared" si="0"/>
        <v>900</v>
      </c>
      <c r="I61" s="127"/>
      <c r="J61" s="71"/>
      <c r="K61" s="71"/>
    </row>
    <row r="62" spans="1:11" ht="12">
      <c r="A62" s="79" t="s">
        <v>708</v>
      </c>
      <c r="B62" s="80" t="s">
        <v>663</v>
      </c>
      <c r="C62" s="68">
        <v>54</v>
      </c>
      <c r="D62" s="81" t="s">
        <v>542</v>
      </c>
      <c r="E62" s="70">
        <v>-6725</v>
      </c>
      <c r="F62" s="71"/>
      <c r="G62" s="71">
        <f t="shared" si="0"/>
        <v>6725</v>
      </c>
      <c r="H62" s="77"/>
      <c r="I62" s="127"/>
      <c r="J62" s="71"/>
      <c r="K62" s="71"/>
    </row>
    <row r="63" spans="1:11" ht="12">
      <c r="A63" s="79" t="s">
        <v>708</v>
      </c>
      <c r="B63" s="80" t="s">
        <v>663</v>
      </c>
      <c r="C63" s="68">
        <v>54</v>
      </c>
      <c r="D63" s="81" t="s">
        <v>479</v>
      </c>
      <c r="E63" s="70">
        <v>-288.45</v>
      </c>
      <c r="F63" s="71"/>
      <c r="G63" s="71">
        <f t="shared" si="0"/>
        <v>288.45</v>
      </c>
      <c r="H63" s="69"/>
      <c r="I63" s="127"/>
      <c r="J63" s="71"/>
      <c r="K63" s="71"/>
    </row>
    <row r="64" spans="1:11" ht="12">
      <c r="A64" s="79" t="s">
        <v>710</v>
      </c>
      <c r="B64" s="80" t="s">
        <v>651</v>
      </c>
      <c r="C64" s="68">
        <v>55</v>
      </c>
      <c r="D64" s="81" t="s">
        <v>52</v>
      </c>
      <c r="E64" s="70">
        <v>-13014.59</v>
      </c>
      <c r="F64" s="71"/>
      <c r="G64" s="71">
        <f t="shared" si="0"/>
        <v>13014.59</v>
      </c>
      <c r="I64" s="127"/>
      <c r="J64" s="71"/>
      <c r="K64" s="71"/>
    </row>
    <row r="65" spans="1:11" ht="12">
      <c r="A65" s="79" t="s">
        <v>711</v>
      </c>
      <c r="B65" s="80" t="s">
        <v>706</v>
      </c>
      <c r="C65" s="68">
        <v>56</v>
      </c>
      <c r="D65" s="81">
        <v>303</v>
      </c>
      <c r="E65" s="70">
        <v>4616</v>
      </c>
      <c r="F65" s="71"/>
      <c r="G65" s="71">
        <f t="shared" si="0"/>
        <v>-4616</v>
      </c>
      <c r="I65" s="127"/>
      <c r="J65" s="71"/>
      <c r="K65" s="71"/>
    </row>
    <row r="66" spans="1:11" ht="12">
      <c r="A66" s="79" t="s">
        <v>698</v>
      </c>
      <c r="B66" s="80" t="s">
        <v>663</v>
      </c>
      <c r="C66" s="68">
        <v>57</v>
      </c>
      <c r="D66" s="81" t="s">
        <v>479</v>
      </c>
      <c r="E66" s="70">
        <v>-288.45</v>
      </c>
      <c r="F66" s="71"/>
      <c r="G66" s="71">
        <f t="shared" si="0"/>
        <v>288.45</v>
      </c>
      <c r="I66" s="127"/>
      <c r="J66" s="71"/>
      <c r="K66" s="71"/>
    </row>
    <row r="67" spans="1:11" ht="12">
      <c r="A67" s="79" t="s">
        <v>698</v>
      </c>
      <c r="B67" s="80" t="s">
        <v>663</v>
      </c>
      <c r="C67" s="68">
        <v>57</v>
      </c>
      <c r="D67" s="81">
        <v>105</v>
      </c>
      <c r="E67" s="70">
        <v>-384.6</v>
      </c>
      <c r="F67" s="71"/>
      <c r="G67" s="71">
        <f t="shared" si="0"/>
        <v>384.6</v>
      </c>
      <c r="I67" s="127"/>
      <c r="J67" s="71"/>
      <c r="K67" s="71"/>
    </row>
    <row r="68" spans="1:11" ht="12">
      <c r="A68" s="79" t="s">
        <v>712</v>
      </c>
      <c r="B68" s="80" t="s">
        <v>659</v>
      </c>
      <c r="C68" s="68">
        <v>58</v>
      </c>
      <c r="D68" s="81">
        <v>205</v>
      </c>
      <c r="E68" s="70">
        <v>-31250</v>
      </c>
      <c r="F68" s="71"/>
      <c r="G68" s="71">
        <f t="shared" si="0"/>
        <v>31250</v>
      </c>
      <c r="I68" s="127"/>
      <c r="J68" s="71"/>
      <c r="K68" s="71"/>
    </row>
    <row r="69" spans="1:9" ht="12">
      <c r="A69" s="79" t="s">
        <v>712</v>
      </c>
      <c r="B69" s="80" t="s">
        <v>683</v>
      </c>
      <c r="C69" s="68">
        <v>59</v>
      </c>
      <c r="D69" s="143" t="s">
        <v>479</v>
      </c>
      <c r="E69" s="70">
        <v>-98.25</v>
      </c>
      <c r="F69" s="71"/>
      <c r="G69" s="71">
        <f t="shared" si="0"/>
        <v>98.25</v>
      </c>
      <c r="I69" s="126"/>
    </row>
    <row r="70" spans="1:9" ht="12">
      <c r="A70" s="79" t="s">
        <v>713</v>
      </c>
      <c r="B70" s="80" t="s">
        <v>663</v>
      </c>
      <c r="C70" s="68">
        <v>60</v>
      </c>
      <c r="D70" s="81">
        <v>105</v>
      </c>
      <c r="E70" s="70">
        <v>-229.5</v>
      </c>
      <c r="F70" s="71"/>
      <c r="G70" s="71">
        <f t="shared" si="0"/>
        <v>229.5</v>
      </c>
      <c r="I70" s="126"/>
    </row>
    <row r="71" spans="1:9" ht="12">
      <c r="A71" s="79" t="s">
        <v>714</v>
      </c>
      <c r="B71" s="80" t="s">
        <v>663</v>
      </c>
      <c r="C71" s="68">
        <v>61</v>
      </c>
      <c r="D71" s="81">
        <v>105</v>
      </c>
      <c r="E71" s="70">
        <v>-307.05</v>
      </c>
      <c r="F71" s="71"/>
      <c r="G71" s="71">
        <f t="shared" si="0"/>
        <v>307.05</v>
      </c>
      <c r="I71" s="126"/>
    </row>
    <row r="72" spans="1:11" s="118" customFormat="1" ht="12">
      <c r="A72" s="156" t="s">
        <v>715</v>
      </c>
      <c r="B72" s="157" t="s">
        <v>661</v>
      </c>
      <c r="C72" s="158">
        <v>62</v>
      </c>
      <c r="D72" s="104">
        <v>801</v>
      </c>
      <c r="E72" s="78">
        <v>4</v>
      </c>
      <c r="F72" s="159"/>
      <c r="G72" s="159">
        <f t="shared" si="0"/>
        <v>-4</v>
      </c>
      <c r="H72" s="69"/>
      <c r="I72" s="127"/>
      <c r="J72" s="71"/>
      <c r="K72" s="71"/>
    </row>
    <row r="73" spans="1:9" ht="12">
      <c r="A73" s="79" t="s">
        <v>716</v>
      </c>
      <c r="B73" s="80" t="s">
        <v>663</v>
      </c>
      <c r="C73" s="68">
        <v>63</v>
      </c>
      <c r="D73" s="81">
        <v>105</v>
      </c>
      <c r="E73" s="70">
        <v>-105.45</v>
      </c>
      <c r="F73" s="71"/>
      <c r="G73" s="71">
        <f t="shared" si="0"/>
        <v>105.45</v>
      </c>
      <c r="I73" s="126"/>
    </row>
    <row r="74" spans="1:9" ht="12">
      <c r="A74" s="79" t="s">
        <v>717</v>
      </c>
      <c r="B74" s="80" t="s">
        <v>718</v>
      </c>
      <c r="C74" s="68">
        <v>64</v>
      </c>
      <c r="D74" s="81" t="s">
        <v>54</v>
      </c>
      <c r="E74" s="70">
        <v>-8686</v>
      </c>
      <c r="F74" s="71"/>
      <c r="G74" s="71">
        <f t="shared" si="0"/>
        <v>8686</v>
      </c>
      <c r="I74" s="126"/>
    </row>
    <row r="75" spans="1:9" ht="12">
      <c r="A75" s="79" t="s">
        <v>719</v>
      </c>
      <c r="B75" s="80" t="s">
        <v>706</v>
      </c>
      <c r="C75" s="68">
        <v>65</v>
      </c>
      <c r="D75" s="81" t="s">
        <v>157</v>
      </c>
      <c r="E75" s="70">
        <v>3214</v>
      </c>
      <c r="F75" s="71"/>
      <c r="G75" s="71">
        <f t="shared" si="0"/>
        <v>-3214</v>
      </c>
      <c r="I75" s="126"/>
    </row>
    <row r="76" spans="1:9" ht="12">
      <c r="A76" s="79" t="s">
        <v>720</v>
      </c>
      <c r="B76" s="80" t="s">
        <v>721</v>
      </c>
      <c r="C76" s="68">
        <v>66</v>
      </c>
      <c r="D76" s="81" t="s">
        <v>565</v>
      </c>
      <c r="E76" s="70">
        <v>-40000</v>
      </c>
      <c r="F76" s="71"/>
      <c r="G76" s="71">
        <f t="shared" si="0"/>
        <v>40000</v>
      </c>
      <c r="I76" s="126"/>
    </row>
    <row r="77" spans="1:9" ht="12">
      <c r="A77" s="79" t="s">
        <v>722</v>
      </c>
      <c r="B77" s="80" t="s">
        <v>663</v>
      </c>
      <c r="C77" s="68">
        <v>67</v>
      </c>
      <c r="D77" s="81">
        <v>105</v>
      </c>
      <c r="E77" s="70">
        <v>-700.95</v>
      </c>
      <c r="F77" s="71"/>
      <c r="G77" s="71">
        <f t="shared" si="0"/>
        <v>700.95</v>
      </c>
      <c r="I77" s="126"/>
    </row>
    <row r="78" spans="1:9" ht="12">
      <c r="A78" s="79" t="s">
        <v>723</v>
      </c>
      <c r="B78" s="80" t="s">
        <v>724</v>
      </c>
      <c r="C78" s="68">
        <v>68</v>
      </c>
      <c r="D78" s="81" t="s">
        <v>154</v>
      </c>
      <c r="E78" s="70">
        <v>50415</v>
      </c>
      <c r="F78" s="71"/>
      <c r="G78" s="71">
        <f t="shared" si="0"/>
        <v>-50415</v>
      </c>
      <c r="I78" s="126"/>
    </row>
    <row r="79" spans="1:9" ht="12">
      <c r="A79" s="79" t="s">
        <v>725</v>
      </c>
      <c r="B79" s="80" t="s">
        <v>726</v>
      </c>
      <c r="C79" s="68">
        <v>69</v>
      </c>
      <c r="D79" s="81">
        <v>302</v>
      </c>
      <c r="E79" s="70">
        <v>100000</v>
      </c>
      <c r="F79" s="71"/>
      <c r="G79" s="71">
        <f t="shared" si="0"/>
        <v>-100000</v>
      </c>
      <c r="I79" s="126"/>
    </row>
    <row r="80" spans="1:9" ht="12">
      <c r="A80" s="79" t="s">
        <v>727</v>
      </c>
      <c r="B80" s="80" t="s">
        <v>728</v>
      </c>
      <c r="C80" s="68">
        <v>70</v>
      </c>
      <c r="D80" s="81">
        <v>208</v>
      </c>
      <c r="E80" s="70">
        <v>-77946</v>
      </c>
      <c r="F80" s="71"/>
      <c r="G80" s="71">
        <f t="shared" si="0"/>
        <v>77946</v>
      </c>
      <c r="I80" s="126"/>
    </row>
    <row r="81" spans="1:9" ht="12">
      <c r="A81" s="79" t="s">
        <v>729</v>
      </c>
      <c r="B81" s="80" t="s">
        <v>663</v>
      </c>
      <c r="C81" s="68">
        <v>71</v>
      </c>
      <c r="D81" s="81" t="s">
        <v>566</v>
      </c>
      <c r="E81" s="70">
        <v>-27.9</v>
      </c>
      <c r="F81" s="70"/>
      <c r="G81" s="71">
        <f t="shared" si="0"/>
        <v>27.9</v>
      </c>
      <c r="I81" s="126"/>
    </row>
    <row r="82" spans="1:9" ht="12">
      <c r="A82" s="79" t="s">
        <v>730</v>
      </c>
      <c r="B82" s="80" t="s">
        <v>731</v>
      </c>
      <c r="C82" s="68">
        <v>72</v>
      </c>
      <c r="D82" s="81" t="s">
        <v>542</v>
      </c>
      <c r="E82" s="70">
        <v>-2500</v>
      </c>
      <c r="F82" s="71"/>
      <c r="G82" s="71">
        <f aca="true" t="shared" si="1" ref="G82:G151">-E82</f>
        <v>2500</v>
      </c>
      <c r="I82" s="126"/>
    </row>
    <row r="83" spans="1:9" ht="12">
      <c r="A83" s="79" t="s">
        <v>732</v>
      </c>
      <c r="B83" s="80" t="s">
        <v>709</v>
      </c>
      <c r="C83" s="68">
        <v>73</v>
      </c>
      <c r="D83" s="81" t="s">
        <v>482</v>
      </c>
      <c r="E83" s="70">
        <v>-1700</v>
      </c>
      <c r="F83" s="71"/>
      <c r="G83" s="71">
        <f t="shared" si="1"/>
        <v>1700</v>
      </c>
      <c r="I83" s="126"/>
    </row>
    <row r="84" spans="1:9" ht="12">
      <c r="A84" s="79" t="s">
        <v>733</v>
      </c>
      <c r="B84" s="80" t="s">
        <v>726</v>
      </c>
      <c r="C84" s="68">
        <v>74</v>
      </c>
      <c r="D84" s="81">
        <v>302</v>
      </c>
      <c r="E84" s="70">
        <v>-53000</v>
      </c>
      <c r="F84" s="71"/>
      <c r="G84" s="71">
        <f t="shared" si="1"/>
        <v>53000</v>
      </c>
      <c r="I84" s="126"/>
    </row>
    <row r="85" spans="1:9" ht="12">
      <c r="A85" s="79" t="s">
        <v>734</v>
      </c>
      <c r="B85" s="80" t="s">
        <v>735</v>
      </c>
      <c r="C85" s="68">
        <v>75</v>
      </c>
      <c r="D85" s="81" t="s">
        <v>47</v>
      </c>
      <c r="E85" s="70">
        <v>6020</v>
      </c>
      <c r="F85" s="71"/>
      <c r="G85" s="71">
        <f t="shared" si="1"/>
        <v>-6020</v>
      </c>
      <c r="I85" s="126"/>
    </row>
    <row r="86" spans="1:9" ht="12">
      <c r="A86" s="79" t="s">
        <v>734</v>
      </c>
      <c r="B86" s="80" t="s">
        <v>584</v>
      </c>
      <c r="C86" s="68">
        <v>76</v>
      </c>
      <c r="D86" s="81" t="s">
        <v>48</v>
      </c>
      <c r="E86" s="70">
        <v>221500</v>
      </c>
      <c r="F86" s="71"/>
      <c r="G86" s="71">
        <f t="shared" si="1"/>
        <v>-221500</v>
      </c>
      <c r="I86" s="126"/>
    </row>
    <row r="87" spans="1:9" ht="12">
      <c r="A87" s="79" t="s">
        <v>736</v>
      </c>
      <c r="B87" s="80" t="s">
        <v>663</v>
      </c>
      <c r="C87" s="68">
        <v>77</v>
      </c>
      <c r="D87" s="81" t="s">
        <v>566</v>
      </c>
      <c r="E87" s="70">
        <v>-2885</v>
      </c>
      <c r="F87" s="71"/>
      <c r="G87" s="71">
        <f t="shared" si="1"/>
        <v>2885</v>
      </c>
      <c r="I87" s="126"/>
    </row>
    <row r="88" spans="1:9" ht="12">
      <c r="A88" s="79" t="s">
        <v>737</v>
      </c>
      <c r="B88" s="80" t="s">
        <v>659</v>
      </c>
      <c r="C88" s="68">
        <v>78</v>
      </c>
      <c r="D88" s="81" t="s">
        <v>189</v>
      </c>
      <c r="E88" s="70">
        <v>22521</v>
      </c>
      <c r="F88" s="71"/>
      <c r="G88" s="71">
        <f t="shared" si="1"/>
        <v>-22521</v>
      </c>
      <c r="I88" s="126"/>
    </row>
    <row r="89" spans="1:9" ht="13.5" customHeight="1">
      <c r="A89" s="79" t="s">
        <v>737</v>
      </c>
      <c r="B89" s="80" t="s">
        <v>738</v>
      </c>
      <c r="C89" s="68">
        <v>79</v>
      </c>
      <c r="D89" s="81" t="s">
        <v>563</v>
      </c>
      <c r="E89" s="70">
        <v>-10000</v>
      </c>
      <c r="F89" s="71"/>
      <c r="G89" s="71">
        <f t="shared" si="1"/>
        <v>10000</v>
      </c>
      <c r="I89" s="126"/>
    </row>
    <row r="90" spans="1:11" s="118" customFormat="1" ht="12">
      <c r="A90" s="79" t="s">
        <v>737</v>
      </c>
      <c r="B90" s="80" t="s">
        <v>738</v>
      </c>
      <c r="C90" s="68">
        <v>79</v>
      </c>
      <c r="D90" s="81" t="s">
        <v>500</v>
      </c>
      <c r="E90" s="70">
        <v>-10000</v>
      </c>
      <c r="F90" s="71"/>
      <c r="G90" s="71">
        <f t="shared" si="1"/>
        <v>10000</v>
      </c>
      <c r="H90" s="69"/>
      <c r="I90" s="127"/>
      <c r="J90" s="71"/>
      <c r="K90" s="71"/>
    </row>
    <row r="91" spans="1:11" s="118" customFormat="1" ht="12">
      <c r="A91" s="156" t="s">
        <v>737</v>
      </c>
      <c r="B91" s="157" t="s">
        <v>661</v>
      </c>
      <c r="C91" s="158">
        <v>80</v>
      </c>
      <c r="D91" s="104">
        <v>801</v>
      </c>
      <c r="E91" s="78">
        <v>20</v>
      </c>
      <c r="F91" s="159"/>
      <c r="G91" s="159">
        <f t="shared" si="1"/>
        <v>-20</v>
      </c>
      <c r="H91" s="69"/>
      <c r="I91" s="127"/>
      <c r="J91" s="71"/>
      <c r="K91" s="71"/>
    </row>
    <row r="92" spans="1:9" ht="12">
      <c r="A92" s="79" t="s">
        <v>739</v>
      </c>
      <c r="B92" s="80" t="s">
        <v>663</v>
      </c>
      <c r="C92" s="68">
        <v>81</v>
      </c>
      <c r="D92" s="81" t="s">
        <v>743</v>
      </c>
      <c r="E92" s="70">
        <v>-4805</v>
      </c>
      <c r="F92" s="71"/>
      <c r="G92" s="71">
        <f t="shared" si="1"/>
        <v>4805</v>
      </c>
      <c r="I92" s="126"/>
    </row>
    <row r="93" spans="1:9" ht="12">
      <c r="A93" s="79" t="s">
        <v>740</v>
      </c>
      <c r="B93" s="80" t="s">
        <v>706</v>
      </c>
      <c r="C93" s="68">
        <v>82</v>
      </c>
      <c r="D93" s="81">
        <v>301</v>
      </c>
      <c r="E93" s="70">
        <v>7621</v>
      </c>
      <c r="F93" s="71"/>
      <c r="G93" s="71">
        <f t="shared" si="1"/>
        <v>-7621</v>
      </c>
      <c r="I93" s="126"/>
    </row>
    <row r="94" spans="1:9" ht="12">
      <c r="A94" s="79" t="s">
        <v>741</v>
      </c>
      <c r="B94" s="80" t="s">
        <v>663</v>
      </c>
      <c r="C94" s="68">
        <v>83</v>
      </c>
      <c r="D94" s="81" t="s">
        <v>566</v>
      </c>
      <c r="E94" s="70">
        <v>-2885</v>
      </c>
      <c r="F94" s="71"/>
      <c r="G94" s="71">
        <f t="shared" si="1"/>
        <v>2885</v>
      </c>
      <c r="I94" s="126"/>
    </row>
    <row r="95" spans="1:9" ht="12">
      <c r="A95" s="156" t="s">
        <v>742</v>
      </c>
      <c r="B95" s="157" t="s">
        <v>661</v>
      </c>
      <c r="C95" s="158">
        <v>84</v>
      </c>
      <c r="D95" s="104">
        <v>801</v>
      </c>
      <c r="E95" s="78">
        <v>4</v>
      </c>
      <c r="F95" s="159"/>
      <c r="G95" s="159">
        <f t="shared" si="1"/>
        <v>-4</v>
      </c>
      <c r="I95" s="126"/>
    </row>
    <row r="96" spans="1:9" ht="12">
      <c r="A96" s="79" t="s">
        <v>744</v>
      </c>
      <c r="B96" s="80" t="s">
        <v>745</v>
      </c>
      <c r="C96" s="68">
        <v>85</v>
      </c>
      <c r="D96" s="81" t="s">
        <v>37</v>
      </c>
      <c r="E96" s="70">
        <v>15000</v>
      </c>
      <c r="F96" s="71"/>
      <c r="G96" s="71">
        <f t="shared" si="1"/>
        <v>-15000</v>
      </c>
      <c r="I96" s="126"/>
    </row>
    <row r="97" spans="1:9" ht="12">
      <c r="A97" s="79" t="s">
        <v>746</v>
      </c>
      <c r="B97" s="80" t="s">
        <v>668</v>
      </c>
      <c r="C97" s="68">
        <v>86</v>
      </c>
      <c r="D97" s="81" t="s">
        <v>46</v>
      </c>
      <c r="E97" s="70">
        <v>599</v>
      </c>
      <c r="F97" s="71"/>
      <c r="G97" s="71">
        <f t="shared" si="1"/>
        <v>-599</v>
      </c>
      <c r="I97" s="126"/>
    </row>
    <row r="98" spans="1:9" ht="12">
      <c r="A98" s="79" t="s">
        <v>746</v>
      </c>
      <c r="B98" s="80" t="s">
        <v>701</v>
      </c>
      <c r="C98" s="68">
        <v>87</v>
      </c>
      <c r="D98" s="81" t="s">
        <v>46</v>
      </c>
      <c r="E98" s="70">
        <v>396.35</v>
      </c>
      <c r="F98" s="71"/>
      <c r="G98" s="71">
        <f t="shared" si="1"/>
        <v>-396.35</v>
      </c>
      <c r="I98" s="126"/>
    </row>
    <row r="99" spans="1:9" ht="12">
      <c r="A99" s="79" t="s">
        <v>746</v>
      </c>
      <c r="B99" s="80" t="s">
        <v>747</v>
      </c>
      <c r="C99" s="68">
        <v>88</v>
      </c>
      <c r="D99" s="81" t="s">
        <v>37</v>
      </c>
      <c r="E99" s="70">
        <v>1000</v>
      </c>
      <c r="F99" s="71"/>
      <c r="G99" s="71">
        <f t="shared" si="1"/>
        <v>-1000</v>
      </c>
      <c r="I99" s="126"/>
    </row>
    <row r="100" spans="1:9" ht="12">
      <c r="A100" s="79" t="s">
        <v>746</v>
      </c>
      <c r="B100" s="80" t="s">
        <v>748</v>
      </c>
      <c r="C100" s="68">
        <v>89</v>
      </c>
      <c r="D100" s="81" t="s">
        <v>37</v>
      </c>
      <c r="E100" s="70">
        <v>1000</v>
      </c>
      <c r="F100" s="71"/>
      <c r="G100" s="71">
        <f t="shared" si="1"/>
        <v>-1000</v>
      </c>
      <c r="I100" s="126"/>
    </row>
    <row r="101" spans="1:9" ht="12">
      <c r="A101" s="79" t="s">
        <v>746</v>
      </c>
      <c r="B101" s="80" t="s">
        <v>749</v>
      </c>
      <c r="C101" s="68">
        <v>90</v>
      </c>
      <c r="D101" s="81" t="s">
        <v>37</v>
      </c>
      <c r="E101" s="70">
        <v>1000</v>
      </c>
      <c r="F101" s="71"/>
      <c r="G101" s="71">
        <f t="shared" si="1"/>
        <v>-1000</v>
      </c>
      <c r="I101" s="126"/>
    </row>
    <row r="102" spans="1:9" ht="12">
      <c r="A102" s="79" t="s">
        <v>746</v>
      </c>
      <c r="B102" s="80" t="s">
        <v>706</v>
      </c>
      <c r="C102" s="68">
        <v>91</v>
      </c>
      <c r="D102" s="81">
        <v>302</v>
      </c>
      <c r="E102" s="70">
        <v>3784</v>
      </c>
      <c r="F102" s="71"/>
      <c r="G102" s="71">
        <f t="shared" si="1"/>
        <v>-3784</v>
      </c>
      <c r="I102" s="126"/>
    </row>
    <row r="103" spans="1:11" s="118" customFormat="1" ht="12">
      <c r="A103" s="79" t="s">
        <v>746</v>
      </c>
      <c r="B103" s="80" t="s">
        <v>750</v>
      </c>
      <c r="C103" s="68">
        <v>92</v>
      </c>
      <c r="D103" s="81" t="s">
        <v>37</v>
      </c>
      <c r="E103" s="70">
        <v>32800</v>
      </c>
      <c r="F103" s="71"/>
      <c r="G103" s="71">
        <f t="shared" si="1"/>
        <v>-32800</v>
      </c>
      <c r="H103" s="69"/>
      <c r="I103" s="127"/>
      <c r="J103" s="71"/>
      <c r="K103" s="71"/>
    </row>
    <row r="104" spans="1:11" s="118" customFormat="1" ht="12">
      <c r="A104" s="79" t="s">
        <v>746</v>
      </c>
      <c r="B104" s="80" t="s">
        <v>683</v>
      </c>
      <c r="C104" s="68">
        <v>93</v>
      </c>
      <c r="D104" s="81" t="s">
        <v>480</v>
      </c>
      <c r="E104" s="70">
        <v>-2092.68</v>
      </c>
      <c r="F104" s="71"/>
      <c r="G104" s="71">
        <f t="shared" si="1"/>
        <v>2092.68</v>
      </c>
      <c r="H104" s="69"/>
      <c r="I104" s="127"/>
      <c r="J104" s="71"/>
      <c r="K104" s="71"/>
    </row>
    <row r="105" spans="1:9" ht="12">
      <c r="A105" s="79" t="s">
        <v>746</v>
      </c>
      <c r="B105" s="80" t="s">
        <v>683</v>
      </c>
      <c r="C105" s="68">
        <v>94</v>
      </c>
      <c r="D105" s="81" t="s">
        <v>480</v>
      </c>
      <c r="E105" s="70">
        <v>-6007.88</v>
      </c>
      <c r="F105" s="71"/>
      <c r="G105" s="71">
        <f t="shared" si="1"/>
        <v>6007.88</v>
      </c>
      <c r="I105" s="126"/>
    </row>
    <row r="106" spans="1:9" ht="12">
      <c r="A106" s="79" t="s">
        <v>746</v>
      </c>
      <c r="B106" s="80" t="s">
        <v>683</v>
      </c>
      <c r="C106" s="68">
        <v>95</v>
      </c>
      <c r="D106" s="81" t="s">
        <v>480</v>
      </c>
      <c r="E106" s="70">
        <v>-849.86</v>
      </c>
      <c r="F106" s="71"/>
      <c r="G106" s="71">
        <f t="shared" si="1"/>
        <v>849.86</v>
      </c>
      <c r="H106" s="69"/>
      <c r="I106" s="126"/>
    </row>
    <row r="107" spans="1:9" ht="12">
      <c r="A107" s="79" t="s">
        <v>746</v>
      </c>
      <c r="B107" s="80" t="s">
        <v>751</v>
      </c>
      <c r="C107" s="68">
        <v>96</v>
      </c>
      <c r="D107" s="81" t="s">
        <v>48</v>
      </c>
      <c r="E107" s="70">
        <v>9700</v>
      </c>
      <c r="F107" s="71"/>
      <c r="G107" s="71">
        <f t="shared" si="1"/>
        <v>-9700</v>
      </c>
      <c r="H107" s="77"/>
      <c r="I107" s="126"/>
    </row>
    <row r="108" spans="1:9" ht="12">
      <c r="A108" s="79" t="s">
        <v>746</v>
      </c>
      <c r="B108" s="80" t="s">
        <v>709</v>
      </c>
      <c r="C108" s="68">
        <v>97</v>
      </c>
      <c r="D108" s="81" t="s">
        <v>482</v>
      </c>
      <c r="E108" s="70">
        <v>-1100</v>
      </c>
      <c r="F108" s="71"/>
      <c r="G108" s="71">
        <f t="shared" si="1"/>
        <v>1100</v>
      </c>
      <c r="I108" s="126"/>
    </row>
    <row r="109" spans="1:9" ht="12">
      <c r="A109" s="156" t="s">
        <v>752</v>
      </c>
      <c r="B109" s="157" t="s">
        <v>661</v>
      </c>
      <c r="C109" s="171">
        <v>98</v>
      </c>
      <c r="D109" s="104">
        <v>801</v>
      </c>
      <c r="E109" s="78">
        <v>32</v>
      </c>
      <c r="F109" s="78"/>
      <c r="G109" s="159">
        <f t="shared" si="1"/>
        <v>-32</v>
      </c>
      <c r="I109" s="126"/>
    </row>
    <row r="110" spans="1:9" ht="12">
      <c r="A110" s="79" t="s">
        <v>753</v>
      </c>
      <c r="B110" s="80" t="s">
        <v>763</v>
      </c>
      <c r="C110" s="68">
        <v>99</v>
      </c>
      <c r="D110" s="81" t="s">
        <v>37</v>
      </c>
      <c r="E110" s="70">
        <v>-8200</v>
      </c>
      <c r="F110" s="71"/>
      <c r="G110" s="71">
        <f t="shared" si="1"/>
        <v>8200</v>
      </c>
      <c r="I110" s="126"/>
    </row>
    <row r="111" spans="1:9" ht="12">
      <c r="A111" s="79" t="s">
        <v>754</v>
      </c>
      <c r="B111" s="80" t="s">
        <v>651</v>
      </c>
      <c r="C111" s="68">
        <v>100</v>
      </c>
      <c r="D111" s="81" t="s">
        <v>52</v>
      </c>
      <c r="E111" s="70">
        <v>-15554.59</v>
      </c>
      <c r="F111" s="71"/>
      <c r="G111" s="71">
        <f t="shared" si="1"/>
        <v>15554.59</v>
      </c>
      <c r="I111" s="126"/>
    </row>
    <row r="112" spans="1:9" ht="12">
      <c r="A112" s="79" t="s">
        <v>755</v>
      </c>
      <c r="B112" s="80" t="s">
        <v>764</v>
      </c>
      <c r="C112" s="68">
        <v>101</v>
      </c>
      <c r="D112" s="81" t="s">
        <v>37</v>
      </c>
      <c r="E112" s="70">
        <v>3734.94</v>
      </c>
      <c r="F112" s="71"/>
      <c r="G112" s="71">
        <f t="shared" si="1"/>
        <v>-3734.94</v>
      </c>
      <c r="I112" s="126"/>
    </row>
    <row r="113" spans="1:9" ht="12">
      <c r="A113" s="79" t="s">
        <v>756</v>
      </c>
      <c r="B113" s="80" t="s">
        <v>765</v>
      </c>
      <c r="C113" s="68">
        <v>102</v>
      </c>
      <c r="D113" s="81" t="s">
        <v>565</v>
      </c>
      <c r="E113" s="71">
        <v>-5000</v>
      </c>
      <c r="F113" s="71"/>
      <c r="G113" s="71">
        <f t="shared" si="1"/>
        <v>5000</v>
      </c>
      <c r="I113" s="126"/>
    </row>
    <row r="114" spans="1:9" ht="12">
      <c r="A114" s="79" t="s">
        <v>757</v>
      </c>
      <c r="B114" s="80" t="s">
        <v>766</v>
      </c>
      <c r="C114" s="68">
        <v>103</v>
      </c>
      <c r="D114" s="81" t="s">
        <v>27</v>
      </c>
      <c r="E114" s="71">
        <v>27008</v>
      </c>
      <c r="F114" s="71"/>
      <c r="G114" s="71">
        <f t="shared" si="1"/>
        <v>-27008</v>
      </c>
      <c r="I114" s="126"/>
    </row>
    <row r="115" spans="1:7" ht="12">
      <c r="A115" s="79" t="s">
        <v>757</v>
      </c>
      <c r="B115" s="80" t="s">
        <v>767</v>
      </c>
      <c r="C115" s="68">
        <v>104</v>
      </c>
      <c r="D115" s="81">
        <v>104</v>
      </c>
      <c r="E115" s="71">
        <v>-300</v>
      </c>
      <c r="F115" s="71"/>
      <c r="G115" s="71">
        <f t="shared" si="1"/>
        <v>300</v>
      </c>
    </row>
    <row r="116" spans="1:7" ht="12">
      <c r="A116" s="79" t="s">
        <v>758</v>
      </c>
      <c r="B116" s="80" t="s">
        <v>767</v>
      </c>
      <c r="C116" s="68">
        <v>105</v>
      </c>
      <c r="D116" s="81">
        <v>104</v>
      </c>
      <c r="E116" s="71">
        <v>-98.25</v>
      </c>
      <c r="F116" s="71"/>
      <c r="G116" s="71">
        <f t="shared" si="1"/>
        <v>98.25</v>
      </c>
    </row>
    <row r="117" spans="1:7" ht="12">
      <c r="A117" s="79" t="s">
        <v>758</v>
      </c>
      <c r="B117" s="80" t="s">
        <v>768</v>
      </c>
      <c r="C117" s="68">
        <v>106</v>
      </c>
      <c r="D117" s="81" t="s">
        <v>37</v>
      </c>
      <c r="E117" s="71">
        <v>15000</v>
      </c>
      <c r="F117" s="71"/>
      <c r="G117" s="71">
        <f t="shared" si="1"/>
        <v>-15000</v>
      </c>
    </row>
    <row r="118" spans="1:7" ht="12">
      <c r="A118" s="79" t="s">
        <v>759</v>
      </c>
      <c r="B118" s="80" t="s">
        <v>700</v>
      </c>
      <c r="C118" s="69">
        <v>107</v>
      </c>
      <c r="D118" s="81" t="s">
        <v>27</v>
      </c>
      <c r="E118" s="71">
        <v>646.3</v>
      </c>
      <c r="F118" s="71"/>
      <c r="G118" s="71">
        <f t="shared" si="1"/>
        <v>-646.3</v>
      </c>
    </row>
    <row r="119" spans="1:7" ht="15" customHeight="1">
      <c r="A119" s="79" t="s">
        <v>759</v>
      </c>
      <c r="B119" s="80" t="s">
        <v>769</v>
      </c>
      <c r="C119" s="69">
        <v>108</v>
      </c>
      <c r="D119" s="81" t="s">
        <v>48</v>
      </c>
      <c r="E119" s="71">
        <v>6000</v>
      </c>
      <c r="F119" s="71"/>
      <c r="G119" s="71">
        <f t="shared" si="1"/>
        <v>-6000</v>
      </c>
    </row>
    <row r="120" spans="1:7" ht="12">
      <c r="A120" s="79" t="s">
        <v>760</v>
      </c>
      <c r="B120" s="80" t="s">
        <v>663</v>
      </c>
      <c r="C120" s="69">
        <v>109</v>
      </c>
      <c r="D120" s="81" t="s">
        <v>479</v>
      </c>
      <c r="E120" s="71">
        <v>-384.6</v>
      </c>
      <c r="F120" s="71"/>
      <c r="G120" s="71">
        <f t="shared" si="1"/>
        <v>384.6</v>
      </c>
    </row>
    <row r="121" spans="1:7" ht="12">
      <c r="A121" s="79" t="s">
        <v>760</v>
      </c>
      <c r="B121" s="80" t="s">
        <v>770</v>
      </c>
      <c r="C121" s="69">
        <v>110</v>
      </c>
      <c r="D121" s="81" t="s">
        <v>565</v>
      </c>
      <c r="E121" s="70">
        <v>-5000</v>
      </c>
      <c r="F121" s="71"/>
      <c r="G121" s="71">
        <f t="shared" si="1"/>
        <v>5000</v>
      </c>
    </row>
    <row r="122" spans="1:7" ht="12">
      <c r="A122" s="79" t="s">
        <v>761</v>
      </c>
      <c r="B122" s="80" t="s">
        <v>709</v>
      </c>
      <c r="C122" s="69">
        <v>111</v>
      </c>
      <c r="D122" s="81" t="s">
        <v>482</v>
      </c>
      <c r="E122" s="70">
        <v>-1500</v>
      </c>
      <c r="F122" s="71"/>
      <c r="G122" s="71">
        <f t="shared" si="1"/>
        <v>1500</v>
      </c>
    </row>
    <row r="123" spans="1:7" ht="12">
      <c r="A123" s="79" t="s">
        <v>761</v>
      </c>
      <c r="B123" s="80" t="s">
        <v>634</v>
      </c>
      <c r="C123" s="69">
        <v>112</v>
      </c>
      <c r="D123" s="81" t="s">
        <v>37</v>
      </c>
      <c r="E123" s="70">
        <v>5000</v>
      </c>
      <c r="F123" s="71"/>
      <c r="G123" s="71">
        <f t="shared" si="1"/>
        <v>-5000</v>
      </c>
    </row>
    <row r="124" spans="1:7" ht="12">
      <c r="A124" s="156" t="s">
        <v>762</v>
      </c>
      <c r="B124" s="157" t="s">
        <v>661</v>
      </c>
      <c r="C124" s="77">
        <v>113</v>
      </c>
      <c r="D124" s="104">
        <v>801</v>
      </c>
      <c r="E124" s="78">
        <v>20</v>
      </c>
      <c r="F124" s="159"/>
      <c r="G124" s="159">
        <f t="shared" si="1"/>
        <v>-20</v>
      </c>
    </row>
    <row r="125" spans="1:8" ht="12">
      <c r="A125" s="79" t="s">
        <v>771</v>
      </c>
      <c r="B125" s="80" t="s">
        <v>775</v>
      </c>
      <c r="C125" s="81">
        <v>114</v>
      </c>
      <c r="D125" s="81" t="s">
        <v>565</v>
      </c>
      <c r="E125" s="70">
        <v>3600</v>
      </c>
      <c r="F125" s="71"/>
      <c r="G125" s="71">
        <f t="shared" si="1"/>
        <v>-3600</v>
      </c>
      <c r="H125" s="77"/>
    </row>
    <row r="126" spans="1:7" ht="12">
      <c r="A126" s="79" t="s">
        <v>772</v>
      </c>
      <c r="B126" s="80" t="s">
        <v>663</v>
      </c>
      <c r="C126" s="81">
        <v>115</v>
      </c>
      <c r="D126" s="81" t="s">
        <v>479</v>
      </c>
      <c r="E126" s="70">
        <v>-471.45</v>
      </c>
      <c r="F126" s="71"/>
      <c r="G126" s="71">
        <f t="shared" si="1"/>
        <v>471.45</v>
      </c>
    </row>
    <row r="127" spans="1:7" ht="12">
      <c r="A127" s="79" t="s">
        <v>773</v>
      </c>
      <c r="B127" s="80" t="s">
        <v>706</v>
      </c>
      <c r="C127" s="69">
        <v>116</v>
      </c>
      <c r="D127" s="81">
        <v>301</v>
      </c>
      <c r="E127" s="70">
        <v>6925</v>
      </c>
      <c r="F127" s="71"/>
      <c r="G127" s="71">
        <f t="shared" si="1"/>
        <v>-6925</v>
      </c>
    </row>
    <row r="128" spans="1:7" ht="12">
      <c r="A128" s="156" t="s">
        <v>774</v>
      </c>
      <c r="B128" s="157" t="s">
        <v>661</v>
      </c>
      <c r="C128" s="77">
        <v>117</v>
      </c>
      <c r="D128" s="104">
        <v>801</v>
      </c>
      <c r="E128" s="78">
        <v>8</v>
      </c>
      <c r="F128" s="159"/>
      <c r="G128" s="159">
        <f t="shared" si="1"/>
        <v>-8</v>
      </c>
    </row>
    <row r="129" spans="1:7" ht="12">
      <c r="A129" s="79" t="s">
        <v>776</v>
      </c>
      <c r="B129" s="80" t="s">
        <v>706</v>
      </c>
      <c r="C129" s="69">
        <v>118</v>
      </c>
      <c r="D129" s="81" t="s">
        <v>157</v>
      </c>
      <c r="E129" s="70">
        <v>2305</v>
      </c>
      <c r="F129" s="71"/>
      <c r="G129" s="71">
        <f t="shared" si="1"/>
        <v>-2305</v>
      </c>
    </row>
    <row r="130" spans="1:7" ht="12">
      <c r="A130" s="79" t="s">
        <v>777</v>
      </c>
      <c r="B130" s="80" t="s">
        <v>663</v>
      </c>
      <c r="C130" s="69">
        <v>119</v>
      </c>
      <c r="D130" s="81" t="s">
        <v>479</v>
      </c>
      <c r="E130" s="70">
        <v>-480.75</v>
      </c>
      <c r="F130" s="71"/>
      <c r="G130" s="71">
        <f t="shared" si="1"/>
        <v>480.75</v>
      </c>
    </row>
    <row r="131" spans="1:11" s="118" customFormat="1" ht="12">
      <c r="A131" s="79" t="s">
        <v>777</v>
      </c>
      <c r="B131" s="80" t="s">
        <v>663</v>
      </c>
      <c r="C131" s="69">
        <v>119</v>
      </c>
      <c r="D131" s="81" t="s">
        <v>477</v>
      </c>
      <c r="E131" s="70">
        <v>-3760</v>
      </c>
      <c r="F131" s="71"/>
      <c r="G131" s="71">
        <f t="shared" si="1"/>
        <v>3760</v>
      </c>
      <c r="H131" s="69"/>
      <c r="I131" s="71"/>
      <c r="J131" s="71"/>
      <c r="K131" s="71"/>
    </row>
    <row r="132" spans="1:11" s="118" customFormat="1" ht="12">
      <c r="A132" s="79" t="s">
        <v>777</v>
      </c>
      <c r="B132" s="172" t="s">
        <v>678</v>
      </c>
      <c r="C132" s="69">
        <v>120</v>
      </c>
      <c r="D132" s="81" t="s">
        <v>157</v>
      </c>
      <c r="E132" s="70">
        <v>7000</v>
      </c>
      <c r="F132" s="71"/>
      <c r="G132" s="71">
        <f t="shared" si="1"/>
        <v>-7000</v>
      </c>
      <c r="H132" s="69"/>
      <c r="I132" s="71"/>
      <c r="J132" s="71"/>
      <c r="K132" s="71"/>
    </row>
    <row r="133" spans="1:8" ht="12">
      <c r="A133" s="79" t="s">
        <v>778</v>
      </c>
      <c r="B133" s="80" t="s">
        <v>779</v>
      </c>
      <c r="C133" s="68">
        <v>121</v>
      </c>
      <c r="D133" s="81" t="s">
        <v>477</v>
      </c>
      <c r="E133" s="70">
        <v>-400</v>
      </c>
      <c r="F133" s="71"/>
      <c r="G133" s="71">
        <f t="shared" si="1"/>
        <v>400</v>
      </c>
      <c r="H133" s="77"/>
    </row>
    <row r="134" spans="1:7" ht="12">
      <c r="A134" s="79" t="s">
        <v>780</v>
      </c>
      <c r="B134" s="80" t="s">
        <v>663</v>
      </c>
      <c r="C134" s="69">
        <v>122</v>
      </c>
      <c r="D134" s="81" t="s">
        <v>477</v>
      </c>
      <c r="E134" s="70">
        <v>-2256</v>
      </c>
      <c r="F134" s="71"/>
      <c r="G134" s="71">
        <f t="shared" si="1"/>
        <v>2256</v>
      </c>
    </row>
    <row r="135" spans="1:7" ht="12">
      <c r="A135" s="79" t="s">
        <v>781</v>
      </c>
      <c r="B135" s="80" t="s">
        <v>683</v>
      </c>
      <c r="C135" s="68">
        <v>123</v>
      </c>
      <c r="D135" s="81" t="s">
        <v>478</v>
      </c>
      <c r="E135" s="70">
        <v>-1891.25</v>
      </c>
      <c r="F135" s="71"/>
      <c r="G135" s="71">
        <f t="shared" si="1"/>
        <v>1891.25</v>
      </c>
    </row>
    <row r="136" spans="1:7" ht="12">
      <c r="A136" s="79" t="s">
        <v>781</v>
      </c>
      <c r="B136" s="80" t="s">
        <v>683</v>
      </c>
      <c r="C136" s="68">
        <v>124</v>
      </c>
      <c r="D136" s="81" t="s">
        <v>477</v>
      </c>
      <c r="E136" s="70">
        <v>-98.25</v>
      </c>
      <c r="F136" s="71"/>
      <c r="G136" s="71">
        <f t="shared" si="1"/>
        <v>98.25</v>
      </c>
    </row>
    <row r="137" spans="1:7" ht="12">
      <c r="A137" s="79" t="s">
        <v>782</v>
      </c>
      <c r="B137" s="80" t="s">
        <v>663</v>
      </c>
      <c r="C137" s="69">
        <v>125</v>
      </c>
      <c r="D137" s="81" t="s">
        <v>477</v>
      </c>
      <c r="E137" s="70">
        <v>-1880</v>
      </c>
      <c r="F137" s="71"/>
      <c r="G137" s="71">
        <f t="shared" si="1"/>
        <v>1880</v>
      </c>
    </row>
    <row r="138" spans="1:7" ht="12">
      <c r="A138" s="156" t="s">
        <v>782</v>
      </c>
      <c r="B138" s="157" t="s">
        <v>661</v>
      </c>
      <c r="C138" s="158">
        <v>126</v>
      </c>
      <c r="D138" s="104">
        <v>801</v>
      </c>
      <c r="E138" s="78">
        <v>4</v>
      </c>
      <c r="F138" s="159"/>
      <c r="G138" s="159">
        <f t="shared" si="1"/>
        <v>-4</v>
      </c>
    </row>
    <row r="139" spans="1:7" ht="12">
      <c r="A139" s="79" t="s">
        <v>783</v>
      </c>
      <c r="B139" s="80" t="s">
        <v>683</v>
      </c>
      <c r="C139" s="69">
        <v>127</v>
      </c>
      <c r="D139" s="81" t="s">
        <v>477</v>
      </c>
      <c r="E139" s="70">
        <v>-393</v>
      </c>
      <c r="F139" s="71"/>
      <c r="G139" s="71">
        <f t="shared" si="1"/>
        <v>393</v>
      </c>
    </row>
    <row r="140" spans="1:7" ht="12">
      <c r="A140" s="79" t="s">
        <v>784</v>
      </c>
      <c r="B140" s="80" t="s">
        <v>685</v>
      </c>
      <c r="C140" s="68">
        <v>128</v>
      </c>
      <c r="D140" s="81" t="s">
        <v>477</v>
      </c>
      <c r="E140" s="70">
        <v>-400</v>
      </c>
      <c r="F140" s="71"/>
      <c r="G140" s="71">
        <f t="shared" si="1"/>
        <v>400</v>
      </c>
    </row>
    <row r="141" spans="1:7" ht="12">
      <c r="A141" s="79" t="s">
        <v>785</v>
      </c>
      <c r="B141" s="80" t="s">
        <v>655</v>
      </c>
      <c r="C141" s="69">
        <v>129</v>
      </c>
      <c r="D141" s="81" t="s">
        <v>477</v>
      </c>
      <c r="E141" s="70">
        <v>-400</v>
      </c>
      <c r="F141" s="71"/>
      <c r="G141" s="71">
        <f t="shared" si="1"/>
        <v>400</v>
      </c>
    </row>
    <row r="142" spans="1:7" ht="12">
      <c r="A142" s="79" t="s">
        <v>785</v>
      </c>
      <c r="B142" s="80" t="s">
        <v>786</v>
      </c>
      <c r="C142" s="68">
        <v>130</v>
      </c>
      <c r="D142" s="81" t="s">
        <v>477</v>
      </c>
      <c r="E142" s="70">
        <v>-400</v>
      </c>
      <c r="F142" s="71"/>
      <c r="G142" s="71">
        <f t="shared" si="1"/>
        <v>400</v>
      </c>
    </row>
    <row r="143" spans="1:7" ht="12">
      <c r="A143" s="79" t="s">
        <v>787</v>
      </c>
      <c r="B143" s="80" t="s">
        <v>663</v>
      </c>
      <c r="C143" s="69">
        <v>131</v>
      </c>
      <c r="D143" s="81" t="s">
        <v>477</v>
      </c>
      <c r="E143" s="70">
        <v>-1880</v>
      </c>
      <c r="F143" s="71"/>
      <c r="G143" s="71">
        <f t="shared" si="1"/>
        <v>1880</v>
      </c>
    </row>
    <row r="144" spans="1:7" ht="12">
      <c r="A144" s="79" t="s">
        <v>787</v>
      </c>
      <c r="B144" s="80" t="s">
        <v>788</v>
      </c>
      <c r="C144" s="68">
        <v>132</v>
      </c>
      <c r="D144" s="81" t="s">
        <v>157</v>
      </c>
      <c r="E144" s="70">
        <v>-4000</v>
      </c>
      <c r="F144" s="71"/>
      <c r="G144" s="71">
        <f t="shared" si="1"/>
        <v>4000</v>
      </c>
    </row>
    <row r="145" spans="1:7" ht="12">
      <c r="A145" s="79" t="s">
        <v>789</v>
      </c>
      <c r="B145" s="80" t="s">
        <v>790</v>
      </c>
      <c r="C145" s="69">
        <v>133</v>
      </c>
      <c r="D145" s="81" t="s">
        <v>26</v>
      </c>
      <c r="E145" s="70">
        <v>2991.25</v>
      </c>
      <c r="F145" s="71"/>
      <c r="G145" s="71">
        <f t="shared" si="1"/>
        <v>-2991.25</v>
      </c>
    </row>
    <row r="146" spans="1:11" s="118" customFormat="1" ht="12">
      <c r="A146" s="79" t="s">
        <v>791</v>
      </c>
      <c r="B146" s="80" t="s">
        <v>663</v>
      </c>
      <c r="C146" s="68">
        <v>134</v>
      </c>
      <c r="D146" s="81" t="s">
        <v>477</v>
      </c>
      <c r="E146" s="70">
        <v>-1880</v>
      </c>
      <c r="F146" s="71"/>
      <c r="G146" s="71">
        <f t="shared" si="1"/>
        <v>1880</v>
      </c>
      <c r="H146" s="69"/>
      <c r="I146" s="71"/>
      <c r="J146" s="71"/>
      <c r="K146" s="71"/>
    </row>
    <row r="147" spans="1:7" ht="15.75" customHeight="1">
      <c r="A147" s="79" t="s">
        <v>792</v>
      </c>
      <c r="B147" s="80" t="s">
        <v>659</v>
      </c>
      <c r="C147" s="119">
        <v>135</v>
      </c>
      <c r="D147" s="81" t="s">
        <v>494</v>
      </c>
      <c r="E147" s="70">
        <v>-42722</v>
      </c>
      <c r="F147" s="71"/>
      <c r="G147" s="71">
        <f t="shared" si="1"/>
        <v>42722</v>
      </c>
    </row>
    <row r="148" spans="1:7" ht="12">
      <c r="A148" s="79" t="s">
        <v>793</v>
      </c>
      <c r="B148" s="80" t="s">
        <v>794</v>
      </c>
      <c r="C148" s="119">
        <v>136</v>
      </c>
      <c r="D148" s="81" t="s">
        <v>477</v>
      </c>
      <c r="E148" s="70">
        <v>-400</v>
      </c>
      <c r="F148" s="71"/>
      <c r="G148" s="71">
        <f t="shared" si="1"/>
        <v>400</v>
      </c>
    </row>
    <row r="149" spans="1:7" ht="12">
      <c r="A149" s="79" t="s">
        <v>795</v>
      </c>
      <c r="B149" s="80" t="s">
        <v>543</v>
      </c>
      <c r="C149" s="68">
        <v>137</v>
      </c>
      <c r="D149" s="81" t="s">
        <v>514</v>
      </c>
      <c r="E149" s="70">
        <v>20000</v>
      </c>
      <c r="F149" s="71"/>
      <c r="G149" s="71">
        <f t="shared" si="1"/>
        <v>-20000</v>
      </c>
    </row>
    <row r="150" spans="1:7" ht="12">
      <c r="A150" s="79" t="s">
        <v>796</v>
      </c>
      <c r="B150" s="80" t="s">
        <v>683</v>
      </c>
      <c r="C150" s="68">
        <v>138</v>
      </c>
      <c r="D150" s="81">
        <v>104</v>
      </c>
      <c r="E150" s="70">
        <v>-88.42</v>
      </c>
      <c r="F150" s="71"/>
      <c r="G150" s="71">
        <f t="shared" si="1"/>
        <v>88.42</v>
      </c>
    </row>
    <row r="151" spans="1:7" ht="12">
      <c r="A151" s="79" t="s">
        <v>797</v>
      </c>
      <c r="B151" s="80" t="s">
        <v>798</v>
      </c>
      <c r="C151" s="68">
        <v>139</v>
      </c>
      <c r="D151" s="81" t="s">
        <v>37</v>
      </c>
      <c r="E151" s="70">
        <v>7000</v>
      </c>
      <c r="F151" s="71"/>
      <c r="G151" s="71">
        <f t="shared" si="1"/>
        <v>-7000</v>
      </c>
    </row>
    <row r="152" spans="1:7" ht="12">
      <c r="A152" s="79" t="s">
        <v>797</v>
      </c>
      <c r="B152" s="80" t="s">
        <v>659</v>
      </c>
      <c r="C152" s="68">
        <v>140</v>
      </c>
      <c r="D152" s="81">
        <v>202</v>
      </c>
      <c r="E152" s="70">
        <v>874</v>
      </c>
      <c r="F152" s="71"/>
      <c r="G152" s="71">
        <f aca="true" t="shared" si="2" ref="G152:G216">-E152</f>
        <v>-874</v>
      </c>
    </row>
    <row r="153" spans="1:7" ht="12">
      <c r="A153" s="79" t="s">
        <v>799</v>
      </c>
      <c r="B153" s="80" t="s">
        <v>683</v>
      </c>
      <c r="C153" s="68">
        <v>141</v>
      </c>
      <c r="D153" s="81" t="s">
        <v>477</v>
      </c>
      <c r="E153" s="70">
        <v>-393</v>
      </c>
      <c r="F153" s="71"/>
      <c r="G153" s="71">
        <f t="shared" si="2"/>
        <v>393</v>
      </c>
    </row>
    <row r="154" spans="1:7" ht="12">
      <c r="A154" s="79" t="s">
        <v>799</v>
      </c>
      <c r="B154" s="80" t="s">
        <v>800</v>
      </c>
      <c r="C154" s="68">
        <v>142</v>
      </c>
      <c r="D154" s="81" t="s">
        <v>477</v>
      </c>
      <c r="E154" s="70">
        <v>-400</v>
      </c>
      <c r="F154" s="71"/>
      <c r="G154" s="71">
        <f t="shared" si="2"/>
        <v>400</v>
      </c>
    </row>
    <row r="155" spans="1:7" ht="12">
      <c r="A155" s="156" t="s">
        <v>799</v>
      </c>
      <c r="B155" s="157" t="s">
        <v>661</v>
      </c>
      <c r="C155" s="158">
        <v>143</v>
      </c>
      <c r="D155" s="104">
        <v>801</v>
      </c>
      <c r="E155" s="78">
        <v>16</v>
      </c>
      <c r="F155" s="159"/>
      <c r="G155" s="159">
        <f t="shared" si="2"/>
        <v>-16</v>
      </c>
    </row>
    <row r="156" spans="1:7" ht="12">
      <c r="A156" s="79"/>
      <c r="B156" s="80"/>
      <c r="C156" s="68"/>
      <c r="D156" s="81"/>
      <c r="E156" s="70"/>
      <c r="F156" s="71"/>
      <c r="G156" s="71">
        <f t="shared" si="2"/>
        <v>0</v>
      </c>
    </row>
    <row r="157" spans="1:7" ht="12">
      <c r="A157" s="79"/>
      <c r="B157" s="125"/>
      <c r="C157" s="68"/>
      <c r="D157" s="81"/>
      <c r="E157" s="70"/>
      <c r="F157" s="71"/>
      <c r="G157" s="71">
        <f t="shared" si="2"/>
        <v>0</v>
      </c>
    </row>
    <row r="158" spans="1:7" ht="12">
      <c r="A158" s="79"/>
      <c r="B158" s="125"/>
      <c r="C158" s="68"/>
      <c r="D158" s="81"/>
      <c r="E158" s="70"/>
      <c r="F158" s="71"/>
      <c r="G158" s="71">
        <f t="shared" si="2"/>
        <v>0</v>
      </c>
    </row>
    <row r="159" spans="1:7" ht="12">
      <c r="A159" s="79"/>
      <c r="B159" s="80"/>
      <c r="C159" s="68"/>
      <c r="D159" s="81"/>
      <c r="E159" s="70"/>
      <c r="F159" s="71"/>
      <c r="G159" s="71">
        <f t="shared" si="2"/>
        <v>0</v>
      </c>
    </row>
    <row r="160" spans="1:8" ht="12">
      <c r="A160" s="79"/>
      <c r="B160" s="80"/>
      <c r="C160" s="119"/>
      <c r="D160" s="81"/>
      <c r="E160" s="70"/>
      <c r="F160" s="71"/>
      <c r="G160" s="71">
        <f t="shared" si="2"/>
        <v>0</v>
      </c>
      <c r="H160" s="21"/>
    </row>
    <row r="161" spans="1:7" ht="12">
      <c r="A161" s="79"/>
      <c r="B161" s="80"/>
      <c r="C161" s="68"/>
      <c r="D161" s="81"/>
      <c r="E161" s="70"/>
      <c r="F161" s="71"/>
      <c r="G161" s="71">
        <f t="shared" si="2"/>
        <v>0</v>
      </c>
    </row>
    <row r="162" spans="1:7" ht="12">
      <c r="A162" s="79"/>
      <c r="B162" s="80"/>
      <c r="C162" s="68"/>
      <c r="D162" s="81"/>
      <c r="E162" s="70"/>
      <c r="F162" s="71"/>
      <c r="G162" s="71">
        <f t="shared" si="2"/>
        <v>0</v>
      </c>
    </row>
    <row r="163" spans="1:11" s="118" customFormat="1" ht="12">
      <c r="A163" s="79"/>
      <c r="B163" s="80"/>
      <c r="C163" s="68"/>
      <c r="D163" s="81"/>
      <c r="E163" s="70"/>
      <c r="F163" s="71"/>
      <c r="G163" s="71">
        <f t="shared" si="2"/>
        <v>0</v>
      </c>
      <c r="H163" s="69"/>
      <c r="I163" s="71"/>
      <c r="J163" s="71"/>
      <c r="K163" s="71"/>
    </row>
    <row r="164" spans="1:11" s="118" customFormat="1" ht="12">
      <c r="A164" s="79"/>
      <c r="B164" s="80"/>
      <c r="C164" s="68"/>
      <c r="D164" s="81"/>
      <c r="E164" s="70"/>
      <c r="F164" s="71"/>
      <c r="G164" s="71">
        <f t="shared" si="2"/>
        <v>0</v>
      </c>
      <c r="H164" s="69"/>
      <c r="I164" s="71"/>
      <c r="J164" s="71"/>
      <c r="K164" s="71"/>
    </row>
    <row r="165" spans="1:11" s="118" customFormat="1" ht="12">
      <c r="A165" s="79"/>
      <c r="B165" s="80"/>
      <c r="C165" s="68"/>
      <c r="D165" s="81"/>
      <c r="E165" s="70"/>
      <c r="F165" s="71"/>
      <c r="G165" s="71">
        <f t="shared" si="2"/>
        <v>0</v>
      </c>
      <c r="H165" s="69"/>
      <c r="I165" s="71"/>
      <c r="J165" s="71"/>
      <c r="K165" s="71"/>
    </row>
    <row r="166" spans="1:7" ht="12">
      <c r="A166" s="79"/>
      <c r="B166" s="80"/>
      <c r="C166" s="68"/>
      <c r="D166" s="81"/>
      <c r="E166" s="70"/>
      <c r="F166" s="71"/>
      <c r="G166" s="71">
        <f t="shared" si="2"/>
        <v>0</v>
      </c>
    </row>
    <row r="167" spans="1:11" s="142" customFormat="1" ht="12">
      <c r="A167" s="79"/>
      <c r="B167" s="80"/>
      <c r="C167" s="119"/>
      <c r="D167" s="81"/>
      <c r="E167" s="134"/>
      <c r="F167" s="147"/>
      <c r="G167" s="147">
        <f t="shared" si="2"/>
        <v>0</v>
      </c>
      <c r="H167" s="104"/>
      <c r="I167" s="141"/>
      <c r="J167" s="141"/>
      <c r="K167" s="141"/>
    </row>
    <row r="168" spans="1:7" ht="12">
      <c r="A168" s="79"/>
      <c r="B168" s="80"/>
      <c r="C168" s="68"/>
      <c r="D168" s="81"/>
      <c r="E168" s="70"/>
      <c r="F168" s="71"/>
      <c r="G168" s="71">
        <f t="shared" si="2"/>
        <v>0</v>
      </c>
    </row>
    <row r="169" spans="1:7" ht="12">
      <c r="A169" s="79"/>
      <c r="B169" s="80"/>
      <c r="C169" s="68"/>
      <c r="D169" s="81"/>
      <c r="E169" s="70"/>
      <c r="F169" s="71"/>
      <c r="G169" s="71">
        <f t="shared" si="2"/>
        <v>0</v>
      </c>
    </row>
    <row r="170" spans="1:7" ht="12">
      <c r="A170" s="79"/>
      <c r="B170" s="80"/>
      <c r="C170" s="68"/>
      <c r="D170" s="81"/>
      <c r="E170" s="70"/>
      <c r="F170" s="71"/>
      <c r="G170" s="71">
        <f t="shared" si="2"/>
        <v>0</v>
      </c>
    </row>
    <row r="171" spans="1:7" ht="12">
      <c r="A171" s="79"/>
      <c r="B171" s="80"/>
      <c r="C171" s="68"/>
      <c r="D171" s="81"/>
      <c r="E171" s="70"/>
      <c r="F171" s="71"/>
      <c r="G171" s="71">
        <f t="shared" si="2"/>
        <v>0</v>
      </c>
    </row>
    <row r="172" spans="1:7" ht="12">
      <c r="A172" s="79"/>
      <c r="B172" s="80"/>
      <c r="C172" s="68"/>
      <c r="D172" s="81"/>
      <c r="E172" s="70"/>
      <c r="F172" s="71"/>
      <c r="G172" s="71">
        <f t="shared" si="2"/>
        <v>0</v>
      </c>
    </row>
    <row r="173" spans="1:7" ht="12">
      <c r="A173" s="79"/>
      <c r="B173" s="80"/>
      <c r="C173" s="68"/>
      <c r="D173" s="81"/>
      <c r="E173" s="70"/>
      <c r="F173" s="71"/>
      <c r="G173" s="71">
        <f t="shared" si="2"/>
        <v>0</v>
      </c>
    </row>
    <row r="174" spans="1:7" ht="12">
      <c r="A174" s="79"/>
      <c r="B174" s="80"/>
      <c r="C174" s="68"/>
      <c r="D174" s="81"/>
      <c r="E174" s="70"/>
      <c r="F174" s="71"/>
      <c r="G174" s="71">
        <f t="shared" si="2"/>
        <v>0</v>
      </c>
    </row>
    <row r="175" spans="1:7" ht="12">
      <c r="A175" s="79"/>
      <c r="B175" s="80"/>
      <c r="C175" s="68"/>
      <c r="D175" s="81"/>
      <c r="E175" s="70"/>
      <c r="F175" s="71"/>
      <c r="G175" s="71">
        <f t="shared" si="2"/>
        <v>0</v>
      </c>
    </row>
    <row r="176" spans="1:7" ht="12">
      <c r="A176" s="79"/>
      <c r="B176" s="80"/>
      <c r="C176" s="68"/>
      <c r="D176" s="81"/>
      <c r="E176" s="70"/>
      <c r="F176" s="71"/>
      <c r="G176" s="71">
        <f t="shared" si="2"/>
        <v>0</v>
      </c>
    </row>
    <row r="177" spans="1:7" ht="12">
      <c r="A177" s="79"/>
      <c r="B177" s="80"/>
      <c r="C177" s="68"/>
      <c r="D177" s="81"/>
      <c r="E177" s="70"/>
      <c r="F177" s="71"/>
      <c r="G177" s="71">
        <f t="shared" si="2"/>
        <v>0</v>
      </c>
    </row>
    <row r="178" spans="1:7" ht="12">
      <c r="A178" s="79"/>
      <c r="B178" s="80"/>
      <c r="C178" s="68"/>
      <c r="D178" s="81"/>
      <c r="E178" s="70"/>
      <c r="F178" s="71"/>
      <c r="G178" s="71">
        <f t="shared" si="2"/>
        <v>0</v>
      </c>
    </row>
    <row r="179" spans="1:7" ht="12">
      <c r="A179" s="79"/>
      <c r="B179" s="80"/>
      <c r="C179" s="68"/>
      <c r="D179" s="81"/>
      <c r="E179" s="70"/>
      <c r="F179" s="71"/>
      <c r="G179" s="71">
        <f t="shared" si="2"/>
        <v>0</v>
      </c>
    </row>
    <row r="180" spans="1:7" ht="12">
      <c r="A180" s="79"/>
      <c r="B180" s="80"/>
      <c r="C180" s="68"/>
      <c r="D180" s="81"/>
      <c r="E180" s="70"/>
      <c r="F180" s="71"/>
      <c r="G180" s="71">
        <f t="shared" si="2"/>
        <v>0</v>
      </c>
    </row>
    <row r="181" spans="1:7" ht="12">
      <c r="A181" s="79"/>
      <c r="B181" s="80"/>
      <c r="C181" s="68"/>
      <c r="D181" s="81"/>
      <c r="E181" s="70"/>
      <c r="F181" s="71"/>
      <c r="G181" s="71">
        <f t="shared" si="2"/>
        <v>0</v>
      </c>
    </row>
    <row r="182" spans="1:7" ht="12">
      <c r="A182" s="79"/>
      <c r="B182" s="80"/>
      <c r="C182" s="68"/>
      <c r="D182" s="81"/>
      <c r="E182" s="70"/>
      <c r="F182" s="71"/>
      <c r="G182" s="71">
        <f t="shared" si="2"/>
        <v>0</v>
      </c>
    </row>
    <row r="183" spans="1:7" ht="12">
      <c r="A183" s="79"/>
      <c r="B183" s="80"/>
      <c r="C183" s="68"/>
      <c r="D183" s="81"/>
      <c r="E183" s="70"/>
      <c r="F183" s="71"/>
      <c r="G183" s="71">
        <f t="shared" si="2"/>
        <v>0</v>
      </c>
    </row>
    <row r="184" spans="1:7" ht="12">
      <c r="A184" s="79"/>
      <c r="B184" s="80"/>
      <c r="C184" s="68"/>
      <c r="D184" s="81"/>
      <c r="E184" s="70"/>
      <c r="F184" s="71"/>
      <c r="G184" s="71">
        <f t="shared" si="2"/>
        <v>0</v>
      </c>
    </row>
    <row r="185" spans="1:7" ht="12">
      <c r="A185" s="79"/>
      <c r="B185" s="80"/>
      <c r="C185" s="68"/>
      <c r="D185" s="81"/>
      <c r="E185" s="70"/>
      <c r="F185" s="71"/>
      <c r="G185" s="71">
        <f t="shared" si="2"/>
        <v>0</v>
      </c>
    </row>
    <row r="186" spans="1:7" ht="12">
      <c r="A186" s="79"/>
      <c r="B186" s="80"/>
      <c r="C186" s="68"/>
      <c r="D186" s="81"/>
      <c r="E186" s="70"/>
      <c r="F186" s="71"/>
      <c r="G186" s="71">
        <f t="shared" si="2"/>
        <v>0</v>
      </c>
    </row>
    <row r="187" spans="1:7" ht="12">
      <c r="A187" s="79"/>
      <c r="B187" s="80"/>
      <c r="C187" s="68"/>
      <c r="D187" s="81"/>
      <c r="E187" s="70"/>
      <c r="F187" s="71"/>
      <c r="G187" s="71">
        <f t="shared" si="2"/>
        <v>0</v>
      </c>
    </row>
    <row r="188" spans="1:7" ht="12">
      <c r="A188" s="79"/>
      <c r="B188" s="80"/>
      <c r="C188" s="68"/>
      <c r="D188" s="81"/>
      <c r="E188" s="70"/>
      <c r="F188" s="71"/>
      <c r="G188" s="71">
        <f t="shared" si="2"/>
        <v>0</v>
      </c>
    </row>
    <row r="189" spans="1:7" ht="12">
      <c r="A189" s="79"/>
      <c r="B189" s="80"/>
      <c r="C189" s="68"/>
      <c r="D189" s="81"/>
      <c r="E189" s="70"/>
      <c r="F189" s="71"/>
      <c r="G189" s="71">
        <f t="shared" si="2"/>
        <v>0</v>
      </c>
    </row>
    <row r="190" spans="1:7" ht="12">
      <c r="A190" s="79"/>
      <c r="B190" s="80"/>
      <c r="C190" s="68"/>
      <c r="D190" s="81"/>
      <c r="E190" s="70"/>
      <c r="F190" s="71"/>
      <c r="G190" s="71">
        <f t="shared" si="2"/>
        <v>0</v>
      </c>
    </row>
    <row r="191" spans="1:7" ht="12">
      <c r="A191" s="79"/>
      <c r="B191" s="80"/>
      <c r="C191" s="119"/>
      <c r="D191" s="81"/>
      <c r="E191" s="70"/>
      <c r="F191" s="71"/>
      <c r="G191" s="71">
        <f t="shared" si="2"/>
        <v>0</v>
      </c>
    </row>
    <row r="192" spans="1:7" ht="12">
      <c r="A192" s="79"/>
      <c r="B192" s="80"/>
      <c r="C192" s="68"/>
      <c r="D192" s="81"/>
      <c r="E192" s="70"/>
      <c r="F192" s="71"/>
      <c r="G192" s="71">
        <f t="shared" si="2"/>
        <v>0</v>
      </c>
    </row>
    <row r="193" spans="1:7" ht="12">
      <c r="A193" s="79"/>
      <c r="B193" s="80"/>
      <c r="C193" s="68"/>
      <c r="D193" s="81"/>
      <c r="E193" s="70"/>
      <c r="F193" s="71"/>
      <c r="G193" s="71">
        <f t="shared" si="2"/>
        <v>0</v>
      </c>
    </row>
    <row r="194" spans="1:7" ht="12">
      <c r="A194" s="79"/>
      <c r="B194" s="80"/>
      <c r="C194" s="68"/>
      <c r="D194" s="81"/>
      <c r="E194" s="70"/>
      <c r="F194" s="71"/>
      <c r="G194" s="71">
        <f t="shared" si="2"/>
        <v>0</v>
      </c>
    </row>
    <row r="195" spans="1:7" ht="12">
      <c r="A195" s="79"/>
      <c r="B195" s="80"/>
      <c r="C195" s="119"/>
      <c r="D195" s="81"/>
      <c r="E195" s="70"/>
      <c r="F195" s="71"/>
      <c r="G195" s="71">
        <f t="shared" si="2"/>
        <v>0</v>
      </c>
    </row>
    <row r="196" spans="1:7" ht="12">
      <c r="A196" s="79"/>
      <c r="B196" s="80"/>
      <c r="C196" s="119"/>
      <c r="D196" s="81"/>
      <c r="E196" s="70"/>
      <c r="F196" s="71"/>
      <c r="G196" s="71">
        <f t="shared" si="2"/>
        <v>0</v>
      </c>
    </row>
    <row r="197" spans="1:7" ht="12">
      <c r="A197" s="79"/>
      <c r="B197" s="80"/>
      <c r="C197" s="119"/>
      <c r="D197" s="81"/>
      <c r="E197" s="70"/>
      <c r="F197" s="71"/>
      <c r="G197" s="71">
        <f t="shared" si="2"/>
        <v>0</v>
      </c>
    </row>
    <row r="198" spans="1:7" ht="12">
      <c r="A198" s="79"/>
      <c r="B198" s="80"/>
      <c r="C198" s="68"/>
      <c r="D198" s="81"/>
      <c r="E198" s="70"/>
      <c r="F198" s="71"/>
      <c r="G198" s="71">
        <f t="shared" si="2"/>
        <v>0</v>
      </c>
    </row>
    <row r="199" spans="1:7" ht="12">
      <c r="A199" s="79"/>
      <c r="B199" s="80"/>
      <c r="C199" s="68"/>
      <c r="D199" s="81"/>
      <c r="E199" s="70"/>
      <c r="F199" s="71"/>
      <c r="G199" s="71">
        <f t="shared" si="2"/>
        <v>0</v>
      </c>
    </row>
    <row r="200" spans="1:7" ht="12">
      <c r="A200" s="79"/>
      <c r="B200" s="80"/>
      <c r="C200" s="68"/>
      <c r="D200" s="81"/>
      <c r="E200" s="70"/>
      <c r="F200" s="71"/>
      <c r="G200" s="71">
        <f t="shared" si="2"/>
        <v>0</v>
      </c>
    </row>
    <row r="201" spans="1:7" ht="12">
      <c r="A201" s="79"/>
      <c r="B201" s="80"/>
      <c r="C201" s="68"/>
      <c r="D201" s="81"/>
      <c r="E201" s="70"/>
      <c r="F201" s="71"/>
      <c r="G201" s="71">
        <f t="shared" si="2"/>
        <v>0</v>
      </c>
    </row>
    <row r="202" spans="1:7" ht="12">
      <c r="A202" s="79"/>
      <c r="B202" s="80"/>
      <c r="C202" s="68"/>
      <c r="D202" s="81"/>
      <c r="E202" s="70"/>
      <c r="F202" s="71"/>
      <c r="G202" s="71">
        <f t="shared" si="2"/>
        <v>0</v>
      </c>
    </row>
    <row r="203" spans="1:11" s="118" customFormat="1" ht="12">
      <c r="A203" s="156"/>
      <c r="B203" s="157"/>
      <c r="C203" s="158"/>
      <c r="D203" s="104"/>
      <c r="E203" s="78"/>
      <c r="F203" s="159"/>
      <c r="G203" s="159">
        <f t="shared" si="2"/>
        <v>0</v>
      </c>
      <c r="H203" s="69"/>
      <c r="I203" s="71"/>
      <c r="J203" s="71"/>
      <c r="K203" s="71"/>
    </row>
    <row r="204" spans="1:7" ht="12">
      <c r="A204" s="79"/>
      <c r="B204" s="80"/>
      <c r="C204" s="68"/>
      <c r="D204" s="81"/>
      <c r="E204" s="70"/>
      <c r="F204" s="71"/>
      <c r="G204" s="71">
        <f t="shared" si="2"/>
        <v>0</v>
      </c>
    </row>
    <row r="205" spans="1:7" ht="12">
      <c r="A205" s="79"/>
      <c r="B205" s="80"/>
      <c r="C205" s="68"/>
      <c r="D205" s="81"/>
      <c r="E205" s="70"/>
      <c r="F205" s="71"/>
      <c r="G205" s="71">
        <f t="shared" si="2"/>
        <v>0</v>
      </c>
    </row>
    <row r="206" spans="1:7" ht="12">
      <c r="A206" s="79"/>
      <c r="B206" s="80"/>
      <c r="C206" s="68"/>
      <c r="D206" s="81"/>
      <c r="E206" s="70"/>
      <c r="F206" s="71"/>
      <c r="G206" s="71">
        <f t="shared" si="2"/>
        <v>0</v>
      </c>
    </row>
    <row r="207" spans="1:7" ht="12">
      <c r="A207" s="79"/>
      <c r="B207" s="80"/>
      <c r="C207" s="68"/>
      <c r="D207" s="81"/>
      <c r="E207" s="70"/>
      <c r="F207" s="71"/>
      <c r="G207" s="71">
        <f t="shared" si="2"/>
        <v>0</v>
      </c>
    </row>
    <row r="208" spans="1:7" ht="12">
      <c r="A208" s="79"/>
      <c r="B208" s="80"/>
      <c r="C208" s="68"/>
      <c r="D208" s="81"/>
      <c r="E208" s="70"/>
      <c r="F208" s="71"/>
      <c r="G208" s="71">
        <f t="shared" si="2"/>
        <v>0</v>
      </c>
    </row>
    <row r="209" spans="1:7" ht="12">
      <c r="A209" s="79"/>
      <c r="B209" s="80"/>
      <c r="C209" s="68"/>
      <c r="D209" s="81"/>
      <c r="E209" s="70"/>
      <c r="F209" s="71"/>
      <c r="G209" s="71">
        <f t="shared" si="2"/>
        <v>0</v>
      </c>
    </row>
    <row r="210" spans="1:7" ht="12">
      <c r="A210" s="79"/>
      <c r="B210" s="80"/>
      <c r="C210" s="68"/>
      <c r="D210" s="81"/>
      <c r="E210" s="70"/>
      <c r="F210" s="71"/>
      <c r="G210" s="71">
        <f t="shared" si="2"/>
        <v>0</v>
      </c>
    </row>
    <row r="211" spans="1:7" ht="12">
      <c r="A211" s="79"/>
      <c r="B211" s="80"/>
      <c r="C211" s="68"/>
      <c r="D211" s="81"/>
      <c r="E211" s="70"/>
      <c r="F211" s="71"/>
      <c r="G211" s="71">
        <f t="shared" si="2"/>
        <v>0</v>
      </c>
    </row>
    <row r="212" spans="1:7" ht="12">
      <c r="A212" s="79"/>
      <c r="B212" s="80"/>
      <c r="C212" s="68"/>
      <c r="D212" s="81"/>
      <c r="E212" s="70"/>
      <c r="F212" s="71"/>
      <c r="G212" s="71">
        <f t="shared" si="2"/>
        <v>0</v>
      </c>
    </row>
    <row r="213" spans="1:7" ht="12">
      <c r="A213" s="79"/>
      <c r="B213" s="80"/>
      <c r="C213" s="68"/>
      <c r="D213" s="81"/>
      <c r="E213" s="70"/>
      <c r="F213" s="71"/>
      <c r="G213" s="71">
        <f t="shared" si="2"/>
        <v>0</v>
      </c>
    </row>
    <row r="214" spans="1:7" ht="12">
      <c r="A214" s="79"/>
      <c r="B214" s="80"/>
      <c r="C214" s="68"/>
      <c r="D214" s="81"/>
      <c r="E214" s="70"/>
      <c r="F214" s="71"/>
      <c r="G214" s="71">
        <f t="shared" si="2"/>
        <v>0</v>
      </c>
    </row>
    <row r="215" spans="1:11" s="118" customFormat="1" ht="12">
      <c r="A215" s="79"/>
      <c r="B215" s="80"/>
      <c r="C215" s="68"/>
      <c r="D215" s="81"/>
      <c r="E215" s="70"/>
      <c r="F215" s="71"/>
      <c r="G215" s="71">
        <f t="shared" si="2"/>
        <v>0</v>
      </c>
      <c r="H215" s="69"/>
      <c r="I215" s="71"/>
      <c r="J215" s="71"/>
      <c r="K215" s="71"/>
    </row>
    <row r="216" spans="1:7" ht="12">
      <c r="A216" s="79"/>
      <c r="B216" s="80"/>
      <c r="C216" s="68"/>
      <c r="D216" s="81"/>
      <c r="E216" s="70"/>
      <c r="F216" s="71"/>
      <c r="G216" s="71">
        <f t="shared" si="2"/>
        <v>0</v>
      </c>
    </row>
    <row r="217" spans="1:7" ht="12">
      <c r="A217" s="79"/>
      <c r="B217" s="80"/>
      <c r="C217" s="68"/>
      <c r="D217" s="81"/>
      <c r="E217" s="70"/>
      <c r="F217" s="71"/>
      <c r="G217" s="71">
        <f aca="true" t="shared" si="3" ref="G217:G268">-E217</f>
        <v>0</v>
      </c>
    </row>
    <row r="218" spans="1:8" ht="12">
      <c r="A218" s="79"/>
      <c r="B218" s="80"/>
      <c r="C218" s="68"/>
      <c r="D218" s="81"/>
      <c r="E218" s="70"/>
      <c r="F218" s="71"/>
      <c r="G218" s="71">
        <f t="shared" si="3"/>
        <v>0</v>
      </c>
      <c r="H218" s="69"/>
    </row>
    <row r="219" spans="1:7" ht="12">
      <c r="A219" s="156"/>
      <c r="B219" s="157"/>
      <c r="C219" s="158"/>
      <c r="D219" s="104"/>
      <c r="E219" s="78"/>
      <c r="F219" s="159"/>
      <c r="G219" s="159">
        <f t="shared" si="3"/>
        <v>0</v>
      </c>
    </row>
    <row r="220" spans="1:8" ht="12">
      <c r="A220" s="79"/>
      <c r="B220" s="80"/>
      <c r="C220" s="68"/>
      <c r="D220" s="81"/>
      <c r="E220" s="70"/>
      <c r="F220" s="71"/>
      <c r="G220" s="71">
        <f>-E220</f>
        <v>0</v>
      </c>
      <c r="H220" s="69"/>
    </row>
    <row r="221" spans="1:7" ht="12">
      <c r="A221" s="79"/>
      <c r="B221" s="80"/>
      <c r="C221" s="68"/>
      <c r="D221" s="81"/>
      <c r="E221" s="70"/>
      <c r="F221" s="71"/>
      <c r="G221" s="71">
        <f t="shared" si="3"/>
        <v>0</v>
      </c>
    </row>
    <row r="222" spans="1:7" ht="12">
      <c r="A222" s="79"/>
      <c r="B222" s="80"/>
      <c r="C222" s="68"/>
      <c r="D222" s="81"/>
      <c r="E222" s="70"/>
      <c r="F222" s="71"/>
      <c r="G222" s="71">
        <f>-E222</f>
        <v>0</v>
      </c>
    </row>
    <row r="223" spans="1:7" ht="12">
      <c r="A223" s="79"/>
      <c r="B223" s="80"/>
      <c r="C223" s="68"/>
      <c r="D223" s="81"/>
      <c r="E223" s="70"/>
      <c r="F223" s="70"/>
      <c r="G223" s="71">
        <f t="shared" si="3"/>
        <v>0</v>
      </c>
    </row>
    <row r="224" spans="1:7" ht="12">
      <c r="A224" s="79"/>
      <c r="B224" s="80"/>
      <c r="C224" s="68"/>
      <c r="D224" s="81"/>
      <c r="E224" s="70"/>
      <c r="F224" s="71"/>
      <c r="G224" s="71">
        <f t="shared" si="3"/>
        <v>0</v>
      </c>
    </row>
    <row r="225" spans="1:8" ht="12">
      <c r="A225" s="79"/>
      <c r="B225" s="80"/>
      <c r="C225" s="68"/>
      <c r="D225" s="81"/>
      <c r="E225" s="70"/>
      <c r="F225" s="71"/>
      <c r="G225" s="71">
        <f t="shared" si="3"/>
        <v>0</v>
      </c>
      <c r="H225" s="69"/>
    </row>
    <row r="226" spans="1:7" ht="12">
      <c r="A226" s="79"/>
      <c r="B226" s="80"/>
      <c r="C226" s="68"/>
      <c r="D226" s="81"/>
      <c r="E226" s="70"/>
      <c r="F226" s="71"/>
      <c r="G226" s="71">
        <f t="shared" si="3"/>
        <v>0</v>
      </c>
    </row>
    <row r="227" spans="1:7" ht="12">
      <c r="A227" s="79"/>
      <c r="B227" s="80"/>
      <c r="C227" s="68"/>
      <c r="D227" s="81"/>
      <c r="E227" s="70"/>
      <c r="F227" s="71"/>
      <c r="G227" s="71">
        <f t="shared" si="3"/>
        <v>0</v>
      </c>
    </row>
    <row r="228" spans="1:8" ht="12">
      <c r="A228" s="79"/>
      <c r="B228" s="80"/>
      <c r="C228" s="68"/>
      <c r="D228" s="81"/>
      <c r="E228" s="70"/>
      <c r="F228" s="71"/>
      <c r="G228" s="71">
        <f t="shared" si="3"/>
        <v>0</v>
      </c>
      <c r="H228" s="69"/>
    </row>
    <row r="229" spans="1:8" ht="12">
      <c r="A229" s="79"/>
      <c r="B229" s="80"/>
      <c r="C229" s="68"/>
      <c r="D229" s="81"/>
      <c r="E229" s="70"/>
      <c r="F229" s="71"/>
      <c r="G229" s="71">
        <f t="shared" si="3"/>
        <v>0</v>
      </c>
      <c r="H229" s="69"/>
    </row>
    <row r="230" spans="1:8" ht="12">
      <c r="A230" s="79"/>
      <c r="B230" s="80"/>
      <c r="C230" s="68"/>
      <c r="D230" s="81"/>
      <c r="E230" s="70"/>
      <c r="F230" s="71"/>
      <c r="G230" s="71">
        <f t="shared" si="3"/>
        <v>0</v>
      </c>
      <c r="H230" s="69"/>
    </row>
    <row r="231" spans="1:7" ht="12">
      <c r="A231" s="79"/>
      <c r="B231" s="80"/>
      <c r="C231" s="119"/>
      <c r="D231" s="81"/>
      <c r="E231" s="134"/>
      <c r="F231" s="71"/>
      <c r="G231" s="71">
        <f t="shared" si="3"/>
        <v>0</v>
      </c>
    </row>
    <row r="232" spans="1:7" ht="12">
      <c r="A232" s="79"/>
      <c r="B232" s="80"/>
      <c r="C232" s="68"/>
      <c r="D232" s="81"/>
      <c r="E232" s="70"/>
      <c r="F232" s="71"/>
      <c r="G232" s="71">
        <f t="shared" si="3"/>
        <v>0</v>
      </c>
    </row>
    <row r="233" spans="1:8" ht="12">
      <c r="A233" s="79"/>
      <c r="B233" s="80"/>
      <c r="C233" s="119"/>
      <c r="D233" s="81"/>
      <c r="E233" s="70"/>
      <c r="F233" s="71"/>
      <c r="G233" s="71">
        <f t="shared" si="3"/>
        <v>0</v>
      </c>
      <c r="H233" s="69"/>
    </row>
    <row r="234" spans="1:7" ht="12">
      <c r="A234" s="79"/>
      <c r="B234" s="80"/>
      <c r="C234" s="68"/>
      <c r="D234" s="81"/>
      <c r="E234" s="70"/>
      <c r="F234" s="70"/>
      <c r="G234" s="71">
        <f t="shared" si="3"/>
        <v>0</v>
      </c>
    </row>
    <row r="235" spans="1:7" ht="12">
      <c r="A235" s="79"/>
      <c r="B235" s="80"/>
      <c r="C235" s="68"/>
      <c r="D235" s="81"/>
      <c r="E235" s="70"/>
      <c r="F235" s="71"/>
      <c r="G235" s="71">
        <f t="shared" si="3"/>
        <v>0</v>
      </c>
    </row>
    <row r="236" spans="1:8" ht="12">
      <c r="A236" s="79"/>
      <c r="B236" s="80"/>
      <c r="C236" s="68"/>
      <c r="D236" s="81"/>
      <c r="E236" s="70"/>
      <c r="F236" s="71"/>
      <c r="G236" s="71">
        <f t="shared" si="3"/>
        <v>0</v>
      </c>
      <c r="H236" s="69"/>
    </row>
    <row r="237" spans="1:7" ht="12">
      <c r="A237" s="79"/>
      <c r="B237" s="80"/>
      <c r="C237" s="68"/>
      <c r="D237" s="81"/>
      <c r="E237" s="70"/>
      <c r="F237" s="71"/>
      <c r="G237" s="71">
        <f t="shared" si="3"/>
        <v>0</v>
      </c>
    </row>
    <row r="238" spans="1:7" ht="12">
      <c r="A238" s="79"/>
      <c r="B238" s="80"/>
      <c r="C238" s="68"/>
      <c r="D238" s="81"/>
      <c r="E238" s="134"/>
      <c r="F238" s="71"/>
      <c r="G238" s="71">
        <f t="shared" si="3"/>
        <v>0</v>
      </c>
    </row>
    <row r="239" spans="1:8" ht="12">
      <c r="A239" s="79"/>
      <c r="B239" s="80"/>
      <c r="C239" s="68"/>
      <c r="D239" s="81"/>
      <c r="E239" s="70"/>
      <c r="F239" s="71"/>
      <c r="G239" s="71">
        <f t="shared" si="3"/>
        <v>0</v>
      </c>
      <c r="H239" s="69"/>
    </row>
    <row r="240" spans="1:7" ht="12">
      <c r="A240" s="79"/>
      <c r="B240" s="80"/>
      <c r="C240" s="68"/>
      <c r="D240" s="81"/>
      <c r="E240" s="70"/>
      <c r="F240" s="71"/>
      <c r="G240" s="71">
        <f t="shared" si="3"/>
        <v>0</v>
      </c>
    </row>
    <row r="241" spans="1:7" ht="12">
      <c r="A241" s="79"/>
      <c r="B241" s="80"/>
      <c r="C241" s="119"/>
      <c r="D241" s="81"/>
      <c r="E241" s="70"/>
      <c r="F241" s="71"/>
      <c r="G241" s="71">
        <f t="shared" si="3"/>
        <v>0</v>
      </c>
    </row>
    <row r="242" spans="1:7" ht="12">
      <c r="A242" s="79"/>
      <c r="B242" s="80"/>
      <c r="C242" s="119"/>
      <c r="D242" s="81"/>
      <c r="E242" s="70"/>
      <c r="F242" s="71"/>
      <c r="G242" s="71">
        <f t="shared" si="3"/>
        <v>0</v>
      </c>
    </row>
    <row r="243" spans="1:7" ht="12">
      <c r="A243" s="79"/>
      <c r="B243" s="80"/>
      <c r="C243" s="68"/>
      <c r="D243" s="81"/>
      <c r="E243" s="70"/>
      <c r="F243" s="71"/>
      <c r="G243" s="71">
        <f t="shared" si="3"/>
        <v>0</v>
      </c>
    </row>
    <row r="244" spans="1:7" ht="12">
      <c r="A244" s="79"/>
      <c r="B244" s="80"/>
      <c r="C244" s="68"/>
      <c r="D244" s="81"/>
      <c r="E244" s="70"/>
      <c r="F244" s="71"/>
      <c r="G244" s="71">
        <f t="shared" si="3"/>
        <v>0</v>
      </c>
    </row>
    <row r="245" spans="1:7" ht="12">
      <c r="A245" s="79"/>
      <c r="B245" s="80"/>
      <c r="C245" s="68"/>
      <c r="D245" s="81"/>
      <c r="E245" s="70"/>
      <c r="F245" s="71"/>
      <c r="G245" s="71">
        <f t="shared" si="3"/>
        <v>0</v>
      </c>
    </row>
    <row r="246" spans="1:7" ht="12">
      <c r="A246" s="79"/>
      <c r="B246" s="80"/>
      <c r="C246" s="119"/>
      <c r="D246" s="81"/>
      <c r="E246" s="70"/>
      <c r="F246" s="70"/>
      <c r="G246" s="71">
        <f t="shared" si="3"/>
        <v>0</v>
      </c>
    </row>
    <row r="247" spans="1:7" ht="12">
      <c r="A247" s="79"/>
      <c r="B247" s="80"/>
      <c r="C247" s="68"/>
      <c r="D247" s="81"/>
      <c r="E247" s="70"/>
      <c r="F247" s="71"/>
      <c r="G247" s="71">
        <f t="shared" si="3"/>
        <v>0</v>
      </c>
    </row>
    <row r="248" spans="1:7" ht="16.5" customHeight="1">
      <c r="A248" s="79"/>
      <c r="B248" s="80"/>
      <c r="C248" s="68"/>
      <c r="D248" s="81"/>
      <c r="E248" s="70"/>
      <c r="F248" s="71"/>
      <c r="G248" s="71">
        <f t="shared" si="3"/>
        <v>0</v>
      </c>
    </row>
    <row r="249" spans="1:7" ht="12">
      <c r="A249" s="156"/>
      <c r="B249" s="157"/>
      <c r="C249" s="158"/>
      <c r="D249" s="104"/>
      <c r="E249" s="78"/>
      <c r="F249" s="159"/>
      <c r="G249" s="159">
        <f t="shared" si="3"/>
        <v>0</v>
      </c>
    </row>
    <row r="250" spans="1:7" ht="12">
      <c r="A250" s="79"/>
      <c r="B250" s="80"/>
      <c r="C250" s="68"/>
      <c r="D250" s="81"/>
      <c r="E250" s="70"/>
      <c r="F250" s="71"/>
      <c r="G250" s="71">
        <f t="shared" si="3"/>
        <v>0</v>
      </c>
    </row>
    <row r="251" spans="1:7" ht="12">
      <c r="A251" s="79"/>
      <c r="B251" s="80"/>
      <c r="C251" s="119"/>
      <c r="D251" s="81"/>
      <c r="E251" s="134"/>
      <c r="F251" s="147"/>
      <c r="G251" s="147">
        <f t="shared" si="3"/>
        <v>0</v>
      </c>
    </row>
    <row r="252" spans="1:7" ht="12">
      <c r="A252" s="67"/>
      <c r="B252" s="80"/>
      <c r="C252" s="68"/>
      <c r="D252" s="81"/>
      <c r="E252" s="134"/>
      <c r="F252" s="70"/>
      <c r="G252" s="71">
        <f t="shared" si="3"/>
        <v>0</v>
      </c>
    </row>
    <row r="253" spans="1:7" ht="12">
      <c r="A253" s="67"/>
      <c r="B253" s="80"/>
      <c r="C253" s="68"/>
      <c r="D253" s="81"/>
      <c r="E253" s="70"/>
      <c r="F253" s="71"/>
      <c r="G253" s="71">
        <f t="shared" si="3"/>
        <v>0</v>
      </c>
    </row>
    <row r="254" spans="1:7" ht="12">
      <c r="A254" s="67"/>
      <c r="B254" s="80"/>
      <c r="C254" s="119"/>
      <c r="D254" s="81"/>
      <c r="E254" s="70"/>
      <c r="F254" s="71"/>
      <c r="G254" s="71">
        <f t="shared" si="3"/>
        <v>0</v>
      </c>
    </row>
    <row r="255" spans="1:7" ht="12">
      <c r="A255" s="67"/>
      <c r="B255" s="80"/>
      <c r="C255" s="68"/>
      <c r="D255" s="81"/>
      <c r="E255" s="70"/>
      <c r="F255" s="71"/>
      <c r="G255" s="71">
        <f t="shared" si="3"/>
        <v>0</v>
      </c>
    </row>
    <row r="256" spans="1:7" ht="12">
      <c r="A256" s="67"/>
      <c r="B256" s="80"/>
      <c r="C256" s="68"/>
      <c r="D256" s="69"/>
      <c r="E256" s="70"/>
      <c r="F256" s="71"/>
      <c r="G256" s="71">
        <f t="shared" si="3"/>
        <v>0</v>
      </c>
    </row>
    <row r="257" spans="1:7" ht="12">
      <c r="A257" s="67"/>
      <c r="B257" s="80"/>
      <c r="C257" s="68"/>
      <c r="D257" s="81"/>
      <c r="E257" s="70"/>
      <c r="F257" s="70"/>
      <c r="G257" s="70">
        <f t="shared" si="3"/>
        <v>0</v>
      </c>
    </row>
    <row r="258" spans="1:7" ht="12">
      <c r="A258" s="67"/>
      <c r="B258" s="80"/>
      <c r="C258" s="68"/>
      <c r="D258" s="69"/>
      <c r="E258" s="70"/>
      <c r="F258" s="71"/>
      <c r="G258" s="70">
        <f t="shared" si="3"/>
        <v>0</v>
      </c>
    </row>
    <row r="259" spans="1:7" ht="12">
      <c r="A259" s="67"/>
      <c r="B259" s="80"/>
      <c r="C259" s="68"/>
      <c r="D259" s="69"/>
      <c r="E259" s="70"/>
      <c r="F259" s="71"/>
      <c r="G259" s="70">
        <f t="shared" si="3"/>
        <v>0</v>
      </c>
    </row>
    <row r="260" spans="1:7" ht="12">
      <c r="A260" s="67"/>
      <c r="B260" s="80"/>
      <c r="C260" s="68"/>
      <c r="D260" s="69"/>
      <c r="E260" s="70"/>
      <c r="F260" s="71"/>
      <c r="G260" s="70">
        <f t="shared" si="3"/>
        <v>0</v>
      </c>
    </row>
    <row r="261" spans="1:7" ht="12">
      <c r="A261" s="67"/>
      <c r="B261" s="80"/>
      <c r="C261" s="68"/>
      <c r="D261" s="69"/>
      <c r="E261" s="70"/>
      <c r="F261" s="71"/>
      <c r="G261" s="70">
        <f t="shared" si="3"/>
        <v>0</v>
      </c>
    </row>
    <row r="262" spans="1:7" ht="12">
      <c r="A262" s="67"/>
      <c r="B262" s="62"/>
      <c r="C262" s="68"/>
      <c r="D262" s="69"/>
      <c r="E262" s="70"/>
      <c r="F262" s="71"/>
      <c r="G262" s="70">
        <f t="shared" si="3"/>
        <v>0</v>
      </c>
    </row>
    <row r="263" spans="1:7" ht="12">
      <c r="A263" s="67"/>
      <c r="B263" s="62"/>
      <c r="C263" s="68"/>
      <c r="D263" s="69"/>
      <c r="E263" s="70"/>
      <c r="F263" s="71"/>
      <c r="G263" s="70">
        <f t="shared" si="3"/>
        <v>0</v>
      </c>
    </row>
    <row r="264" spans="1:7" ht="12">
      <c r="A264" s="67"/>
      <c r="B264" s="62"/>
      <c r="C264" s="68"/>
      <c r="D264" s="69"/>
      <c r="E264" s="70"/>
      <c r="F264" s="71"/>
      <c r="G264" s="70">
        <f t="shared" si="3"/>
        <v>0</v>
      </c>
    </row>
    <row r="265" spans="1:7" ht="12">
      <c r="A265" s="67"/>
      <c r="B265" s="62"/>
      <c r="C265" s="68"/>
      <c r="D265" s="69"/>
      <c r="E265" s="70"/>
      <c r="F265" s="71"/>
      <c r="G265" s="70">
        <f t="shared" si="3"/>
        <v>0</v>
      </c>
    </row>
    <row r="266" spans="1:7" ht="12">
      <c r="A266" s="67"/>
      <c r="B266" s="62"/>
      <c r="C266" s="68"/>
      <c r="D266" s="69"/>
      <c r="E266" s="70"/>
      <c r="F266" s="71"/>
      <c r="G266" s="70">
        <f t="shared" si="3"/>
        <v>0</v>
      </c>
    </row>
    <row r="267" spans="1:7" ht="12">
      <c r="A267" s="67"/>
      <c r="B267" s="62"/>
      <c r="C267" s="68"/>
      <c r="D267" s="69"/>
      <c r="E267" s="70"/>
      <c r="F267" s="71"/>
      <c r="G267" s="70">
        <f t="shared" si="3"/>
        <v>0</v>
      </c>
    </row>
    <row r="268" spans="1:7" ht="12">
      <c r="A268" s="67"/>
      <c r="B268" s="62"/>
      <c r="C268" s="68"/>
      <c r="D268" s="69"/>
      <c r="E268" s="70"/>
      <c r="F268" s="70"/>
      <c r="G268" s="70">
        <f t="shared" si="3"/>
        <v>0</v>
      </c>
    </row>
    <row r="269" spans="1:7" ht="12">
      <c r="A269" s="67"/>
      <c r="B269" s="62"/>
      <c r="C269" s="68"/>
      <c r="D269" s="69"/>
      <c r="E269" s="70"/>
      <c r="F269" s="71"/>
      <c r="G269" s="71"/>
    </row>
    <row r="270" spans="1:7" ht="12">
      <c r="A270" s="67"/>
      <c r="B270" s="62"/>
      <c r="C270" s="68"/>
      <c r="D270" s="69"/>
      <c r="E270" s="70"/>
      <c r="F270" s="71"/>
      <c r="G270" s="71"/>
    </row>
    <row r="271" spans="1:7" ht="12">
      <c r="A271" s="67"/>
      <c r="B271" s="62"/>
      <c r="C271" s="68"/>
      <c r="D271" s="69"/>
      <c r="E271" s="70"/>
      <c r="F271" s="71"/>
      <c r="G271" s="71"/>
    </row>
    <row r="272" spans="1:7" ht="12">
      <c r="A272" s="67"/>
      <c r="B272" s="62"/>
      <c r="C272" s="68"/>
      <c r="D272" s="69"/>
      <c r="E272" s="70"/>
      <c r="F272" s="71"/>
      <c r="G272" s="71"/>
    </row>
    <row r="273" spans="1:7" ht="12">
      <c r="A273" s="67"/>
      <c r="B273" s="62"/>
      <c r="C273" s="68"/>
      <c r="D273" s="69"/>
      <c r="E273" s="70"/>
      <c r="F273" s="71"/>
      <c r="G273" s="71"/>
    </row>
    <row r="274" spans="1:7" ht="12">
      <c r="A274" s="67"/>
      <c r="B274" s="62"/>
      <c r="C274" s="68"/>
      <c r="D274" s="69"/>
      <c r="E274" s="70"/>
      <c r="F274" s="71"/>
      <c r="G274" s="71"/>
    </row>
    <row r="275" spans="1:7" ht="12">
      <c r="A275" s="67"/>
      <c r="B275" s="62"/>
      <c r="C275" s="68"/>
      <c r="D275" s="69"/>
      <c r="E275" s="70"/>
      <c r="F275" s="71"/>
      <c r="G275" s="71"/>
    </row>
    <row r="276" spans="1:7" ht="12">
      <c r="A276" s="67"/>
      <c r="B276" s="62"/>
      <c r="C276" s="68"/>
      <c r="D276" s="69"/>
      <c r="E276" s="70"/>
      <c r="F276" s="71"/>
      <c r="G276" s="71"/>
    </row>
    <row r="277" spans="1:7" ht="12">
      <c r="A277" s="67"/>
      <c r="B277" s="62"/>
      <c r="C277" s="68"/>
      <c r="D277" s="69"/>
      <c r="E277" s="70"/>
      <c r="F277" s="70"/>
      <c r="G277" s="71"/>
    </row>
    <row r="278" spans="1:7" ht="12">
      <c r="A278" s="67"/>
      <c r="B278" s="62"/>
      <c r="C278" s="68"/>
      <c r="D278" s="69"/>
      <c r="E278" s="70"/>
      <c r="F278" s="71"/>
      <c r="G278" s="71"/>
    </row>
    <row r="279" spans="1:7" ht="12">
      <c r="A279" s="67"/>
      <c r="B279" s="62"/>
      <c r="C279" s="68"/>
      <c r="D279" s="69"/>
      <c r="E279" s="70"/>
      <c r="F279" s="71"/>
      <c r="G279" s="71"/>
    </row>
    <row r="280" spans="1:7" ht="12">
      <c r="A280" s="67"/>
      <c r="B280" s="62"/>
      <c r="C280" s="68"/>
      <c r="D280" s="69"/>
      <c r="E280" s="70"/>
      <c r="F280" s="71"/>
      <c r="G280" s="71"/>
    </row>
    <row r="281" spans="1:7" ht="12">
      <c r="A281" s="67"/>
      <c r="B281" s="62"/>
      <c r="C281" s="68"/>
      <c r="D281" s="69"/>
      <c r="E281" s="70"/>
      <c r="F281" s="71"/>
      <c r="G281" s="71"/>
    </row>
    <row r="282" spans="1:7" ht="12">
      <c r="A282" s="67"/>
      <c r="B282" s="62"/>
      <c r="C282" s="68"/>
      <c r="D282" s="69"/>
      <c r="E282" s="70"/>
      <c r="F282" s="71"/>
      <c r="G282" s="71"/>
    </row>
    <row r="283" spans="1:7" ht="12">
      <c r="A283" s="67"/>
      <c r="B283" s="62"/>
      <c r="C283" s="68"/>
      <c r="D283" s="69"/>
      <c r="E283" s="70"/>
      <c r="F283" s="71"/>
      <c r="G283" s="71"/>
    </row>
    <row r="284" spans="1:7" ht="12">
      <c r="A284" s="67"/>
      <c r="B284" s="62"/>
      <c r="C284" s="68"/>
      <c r="D284" s="69"/>
      <c r="E284" s="70"/>
      <c r="F284" s="70"/>
      <c r="G284" s="71"/>
    </row>
    <row r="285" spans="1:7" ht="12">
      <c r="A285" s="67"/>
      <c r="B285" s="62"/>
      <c r="C285" s="68"/>
      <c r="D285" s="69"/>
      <c r="E285" s="70"/>
      <c r="F285" s="71"/>
      <c r="G285" s="71"/>
    </row>
    <row r="286" spans="1:7" ht="12">
      <c r="A286" s="67"/>
      <c r="B286" s="62"/>
      <c r="C286" s="68"/>
      <c r="D286" s="69"/>
      <c r="E286" s="70"/>
      <c r="F286" s="71"/>
      <c r="G286" s="71"/>
    </row>
    <row r="287" spans="1:7" ht="12">
      <c r="A287" s="67"/>
      <c r="B287" s="62"/>
      <c r="C287" s="68"/>
      <c r="D287" s="69"/>
      <c r="E287" s="70"/>
      <c r="F287" s="71"/>
      <c r="G287" s="71"/>
    </row>
    <row r="288" spans="1:7" ht="12">
      <c r="A288" s="67"/>
      <c r="B288" s="62"/>
      <c r="C288" s="68"/>
      <c r="D288" s="69"/>
      <c r="E288" s="70"/>
      <c r="F288" s="71"/>
      <c r="G288" s="71"/>
    </row>
    <row r="289" spans="1:7" ht="12">
      <c r="A289" s="67"/>
      <c r="B289" s="62"/>
      <c r="C289" s="68"/>
      <c r="D289" s="69"/>
      <c r="E289" s="70"/>
      <c r="F289" s="71"/>
      <c r="G289" s="71"/>
    </row>
    <row r="290" spans="1:7" ht="12">
      <c r="A290" s="67"/>
      <c r="B290" s="62"/>
      <c r="C290" s="68"/>
      <c r="D290" s="69"/>
      <c r="E290" s="70"/>
      <c r="F290" s="70"/>
      <c r="G290" s="71"/>
    </row>
    <row r="291" spans="1:7" ht="12">
      <c r="A291" s="67"/>
      <c r="B291" s="62"/>
      <c r="C291" s="68"/>
      <c r="D291" s="69"/>
      <c r="E291" s="70"/>
      <c r="F291" s="71"/>
      <c r="G291" s="71"/>
    </row>
    <row r="292" spans="1:7" ht="12">
      <c r="A292" s="67"/>
      <c r="B292" s="62"/>
      <c r="C292" s="68"/>
      <c r="D292" s="69"/>
      <c r="E292" s="70"/>
      <c r="F292" s="71"/>
      <c r="G292" s="71"/>
    </row>
    <row r="293" spans="1:7" ht="12">
      <c r="A293" s="67"/>
      <c r="B293" s="62"/>
      <c r="C293" s="68"/>
      <c r="D293" s="69"/>
      <c r="E293" s="70"/>
      <c r="F293" s="71"/>
      <c r="G293" s="71"/>
    </row>
    <row r="294" spans="1:7" ht="12">
      <c r="A294" s="67"/>
      <c r="B294" s="62"/>
      <c r="C294" s="68"/>
      <c r="D294" s="69"/>
      <c r="E294" s="70"/>
      <c r="F294" s="71"/>
      <c r="G294" s="71"/>
    </row>
    <row r="295" spans="1:7" ht="12">
      <c r="A295" s="67"/>
      <c r="B295" s="62"/>
      <c r="C295" s="68"/>
      <c r="D295" s="69"/>
      <c r="E295" s="70"/>
      <c r="F295" s="71"/>
      <c r="G295" s="71"/>
    </row>
    <row r="296" spans="1:7" ht="12">
      <c r="A296" s="67"/>
      <c r="B296" s="62"/>
      <c r="C296" s="68"/>
      <c r="D296" s="69"/>
      <c r="E296" s="70"/>
      <c r="F296" s="71"/>
      <c r="G296" s="71"/>
    </row>
    <row r="297" spans="1:7" ht="12">
      <c r="A297" s="67"/>
      <c r="B297" s="62"/>
      <c r="C297" s="68"/>
      <c r="D297" s="69"/>
      <c r="E297" s="70"/>
      <c r="F297" s="71"/>
      <c r="G297" s="71"/>
    </row>
    <row r="298" spans="1:7" ht="12">
      <c r="A298" s="67"/>
      <c r="B298" s="62"/>
      <c r="C298" s="68"/>
      <c r="D298" s="69"/>
      <c r="E298" s="70"/>
      <c r="F298" s="71"/>
      <c r="G298" s="71"/>
    </row>
    <row r="299" spans="1:7" ht="12">
      <c r="A299" s="67"/>
      <c r="B299" s="62"/>
      <c r="C299" s="68"/>
      <c r="D299" s="69"/>
      <c r="E299" s="70"/>
      <c r="F299" s="71"/>
      <c r="G299" s="71"/>
    </row>
    <row r="300" spans="1:7" ht="12">
      <c r="A300" s="67"/>
      <c r="B300" s="62"/>
      <c r="C300" s="68"/>
      <c r="D300" s="69"/>
      <c r="E300" s="70"/>
      <c r="F300" s="71"/>
      <c r="G300" s="71"/>
    </row>
    <row r="301" spans="1:7" ht="12">
      <c r="A301" s="67"/>
      <c r="B301" s="62"/>
      <c r="C301" s="68"/>
      <c r="D301" s="69"/>
      <c r="E301" s="70"/>
      <c r="F301" s="71"/>
      <c r="G301" s="71"/>
    </row>
    <row r="302" spans="1:7" ht="12">
      <c r="A302" s="67"/>
      <c r="B302" s="62"/>
      <c r="C302" s="68"/>
      <c r="D302" s="69"/>
      <c r="E302" s="70"/>
      <c r="F302" s="71"/>
      <c r="G302" s="71"/>
    </row>
    <row r="303" spans="1:7" ht="12">
      <c r="A303" s="67"/>
      <c r="B303" s="62"/>
      <c r="C303" s="68"/>
      <c r="D303" s="69"/>
      <c r="E303" s="70"/>
      <c r="F303" s="71"/>
      <c r="G303" s="71"/>
    </row>
    <row r="304" spans="1:7" ht="12">
      <c r="A304" s="67"/>
      <c r="B304" s="62"/>
      <c r="C304" s="68"/>
      <c r="D304" s="69"/>
      <c r="E304" s="70"/>
      <c r="F304" s="71"/>
      <c r="G304" s="71"/>
    </row>
    <row r="305" spans="1:7" ht="12">
      <c r="A305" s="67"/>
      <c r="B305" s="62"/>
      <c r="C305" s="68"/>
      <c r="D305" s="69"/>
      <c r="E305" s="70"/>
      <c r="F305" s="71"/>
      <c r="G305" s="71"/>
    </row>
    <row r="306" spans="1:7" ht="12">
      <c r="A306" s="67"/>
      <c r="B306" s="62"/>
      <c r="C306" s="68"/>
      <c r="D306" s="69"/>
      <c r="E306" s="70"/>
      <c r="F306" s="71"/>
      <c r="G306" s="71"/>
    </row>
    <row r="307" spans="1:7" ht="12">
      <c r="A307" s="67"/>
      <c r="B307" s="62"/>
      <c r="C307" s="68"/>
      <c r="D307" s="69"/>
      <c r="E307" s="70"/>
      <c r="F307" s="71"/>
      <c r="G307" s="71"/>
    </row>
    <row r="308" spans="1:7" ht="12">
      <c r="A308" s="67"/>
      <c r="B308" s="62"/>
      <c r="C308" s="68"/>
      <c r="D308" s="69"/>
      <c r="E308" s="70"/>
      <c r="F308" s="71"/>
      <c r="G308" s="71"/>
    </row>
    <row r="309" spans="1:7" ht="12">
      <c r="A309" s="67"/>
      <c r="B309" s="62"/>
      <c r="C309" s="68"/>
      <c r="D309" s="69"/>
      <c r="E309" s="70"/>
      <c r="F309" s="71"/>
      <c r="G309" s="71"/>
    </row>
    <row r="310" spans="1:7" ht="12">
      <c r="A310" s="67"/>
      <c r="B310" s="62"/>
      <c r="C310" s="68"/>
      <c r="D310" s="69"/>
      <c r="E310" s="70"/>
      <c r="F310" s="71"/>
      <c r="G310" s="71"/>
    </row>
    <row r="311" spans="1:7" ht="12">
      <c r="A311" s="67"/>
      <c r="B311" s="62"/>
      <c r="C311" s="68"/>
      <c r="D311" s="69"/>
      <c r="E311" s="70"/>
      <c r="F311" s="71"/>
      <c r="G311" s="71"/>
    </row>
    <row r="312" spans="1:7" ht="12">
      <c r="A312" s="67"/>
      <c r="B312" s="62"/>
      <c r="C312" s="68"/>
      <c r="D312" s="69"/>
      <c r="E312" s="70"/>
      <c r="F312" s="71"/>
      <c r="G312" s="71"/>
    </row>
    <row r="313" spans="1:7" ht="12">
      <c r="A313" s="67"/>
      <c r="B313" s="62"/>
      <c r="C313" s="68"/>
      <c r="D313" s="69"/>
      <c r="E313" s="70"/>
      <c r="F313" s="71"/>
      <c r="G313" s="71"/>
    </row>
    <row r="314" spans="1:7" ht="12">
      <c r="A314" s="67"/>
      <c r="B314" s="62"/>
      <c r="C314" s="68"/>
      <c r="D314" s="69"/>
      <c r="E314" s="70"/>
      <c r="F314" s="71"/>
      <c r="G314" s="71"/>
    </row>
    <row r="315" spans="1:7" ht="12">
      <c r="A315" s="67"/>
      <c r="B315" s="62"/>
      <c r="C315" s="68"/>
      <c r="D315" s="69"/>
      <c r="E315" s="70"/>
      <c r="F315" s="71"/>
      <c r="G315" s="71"/>
    </row>
    <row r="316" spans="1:7" ht="12">
      <c r="A316" s="67"/>
      <c r="B316" s="62"/>
      <c r="C316" s="68"/>
      <c r="D316" s="69"/>
      <c r="E316" s="70"/>
      <c r="F316" s="71"/>
      <c r="G316" s="71"/>
    </row>
    <row r="317" spans="1:7" ht="12">
      <c r="A317" s="67"/>
      <c r="B317" s="62"/>
      <c r="C317" s="68"/>
      <c r="D317" s="69"/>
      <c r="E317" s="70"/>
      <c r="F317" s="70"/>
      <c r="G317" s="70"/>
    </row>
    <row r="318" spans="1:7" ht="12">
      <c r="A318" s="67"/>
      <c r="B318" s="62"/>
      <c r="C318" s="68"/>
      <c r="D318" s="69"/>
      <c r="E318" s="70"/>
      <c r="F318" s="71"/>
      <c r="G318" s="71"/>
    </row>
    <row r="319" spans="1:7" ht="12">
      <c r="A319" s="67"/>
      <c r="B319" s="62"/>
      <c r="C319" s="68"/>
      <c r="D319" s="69"/>
      <c r="E319" s="70"/>
      <c r="F319" s="71"/>
      <c r="G319" s="71"/>
    </row>
    <row r="320" spans="1:7" ht="12">
      <c r="A320" s="67"/>
      <c r="B320" s="62"/>
      <c r="C320" s="68"/>
      <c r="D320" s="69"/>
      <c r="E320" s="70"/>
      <c r="F320" s="71"/>
      <c r="G320" s="71"/>
    </row>
    <row r="321" spans="1:7" ht="12">
      <c r="A321" s="67"/>
      <c r="B321" s="62"/>
      <c r="C321" s="68"/>
      <c r="D321" s="69"/>
      <c r="E321" s="70"/>
      <c r="F321" s="71"/>
      <c r="G321" s="71"/>
    </row>
    <row r="322" spans="1:7" ht="12">
      <c r="A322" s="67"/>
      <c r="B322" s="62"/>
      <c r="C322" s="68"/>
      <c r="D322" s="69"/>
      <c r="E322" s="70"/>
      <c r="F322" s="71"/>
      <c r="G322" s="71"/>
    </row>
    <row r="323" spans="1:7" ht="12">
      <c r="A323" s="67"/>
      <c r="B323" s="62"/>
      <c r="C323" s="68"/>
      <c r="D323" s="69"/>
      <c r="E323" s="70"/>
      <c r="F323" s="71"/>
      <c r="G323" s="71"/>
    </row>
    <row r="324" spans="1:7" ht="12">
      <c r="A324" s="67"/>
      <c r="B324" s="62"/>
      <c r="C324" s="68"/>
      <c r="D324" s="69"/>
      <c r="E324" s="70"/>
      <c r="F324" s="71"/>
      <c r="G324" s="71"/>
    </row>
    <row r="325" spans="1:7" ht="12">
      <c r="A325" s="67"/>
      <c r="B325" s="62"/>
      <c r="C325" s="68"/>
      <c r="D325" s="69"/>
      <c r="E325" s="70"/>
      <c r="F325" s="71"/>
      <c r="G325" s="71"/>
    </row>
    <row r="326" spans="1:7" ht="12">
      <c r="A326" s="67"/>
      <c r="B326" s="62"/>
      <c r="C326" s="68"/>
      <c r="D326" s="69"/>
      <c r="E326" s="70"/>
      <c r="F326" s="71"/>
      <c r="G326" s="71"/>
    </row>
    <row r="327" spans="1:7" ht="12">
      <c r="A327" s="67"/>
      <c r="B327" s="62"/>
      <c r="C327" s="68"/>
      <c r="D327" s="69"/>
      <c r="E327" s="70"/>
      <c r="F327" s="71"/>
      <c r="G327" s="71"/>
    </row>
    <row r="328" spans="1:7" ht="12">
      <c r="A328" s="67"/>
      <c r="B328" s="62"/>
      <c r="C328" s="68"/>
      <c r="D328" s="69"/>
      <c r="E328" s="70"/>
      <c r="F328" s="71"/>
      <c r="G328" s="71"/>
    </row>
    <row r="329" spans="1:7" ht="12">
      <c r="A329" s="67"/>
      <c r="B329" s="62"/>
      <c r="C329" s="68"/>
      <c r="D329" s="69"/>
      <c r="E329" s="70"/>
      <c r="F329" s="71"/>
      <c r="G329" s="71"/>
    </row>
    <row r="330" spans="1:7" ht="12">
      <c r="A330" s="67"/>
      <c r="B330" s="62"/>
      <c r="C330" s="68"/>
      <c r="D330" s="69"/>
      <c r="E330" s="70"/>
      <c r="F330" s="71"/>
      <c r="G330" s="71"/>
    </row>
    <row r="331" spans="1:7" ht="12">
      <c r="A331" s="67"/>
      <c r="B331" s="62"/>
      <c r="C331" s="68"/>
      <c r="D331" s="69"/>
      <c r="E331" s="70"/>
      <c r="F331" s="71"/>
      <c r="G331" s="71"/>
    </row>
    <row r="332" spans="1:7" ht="12">
      <c r="A332" s="67"/>
      <c r="B332" s="62"/>
      <c r="C332" s="68"/>
      <c r="D332" s="69"/>
      <c r="E332" s="70"/>
      <c r="F332" s="71"/>
      <c r="G332" s="71"/>
    </row>
    <row r="333" spans="1:7" ht="12">
      <c r="A333" s="67"/>
      <c r="B333" s="62"/>
      <c r="C333" s="68"/>
      <c r="D333" s="69"/>
      <c r="E333" s="70"/>
      <c r="F333" s="71"/>
      <c r="G333" s="71"/>
    </row>
    <row r="334" spans="1:7" ht="12">
      <c r="A334" s="67"/>
      <c r="B334" s="62"/>
      <c r="C334" s="68"/>
      <c r="D334" s="69"/>
      <c r="E334" s="70"/>
      <c r="F334" s="71"/>
      <c r="G334" s="71"/>
    </row>
    <row r="335" spans="1:7" ht="12">
      <c r="A335" s="67"/>
      <c r="B335" s="62"/>
      <c r="C335" s="68"/>
      <c r="D335" s="69"/>
      <c r="E335" s="70"/>
      <c r="F335" s="71"/>
      <c r="G335" s="71"/>
    </row>
    <row r="336" spans="1:7" ht="12">
      <c r="A336" s="67"/>
      <c r="B336" s="62"/>
      <c r="C336" s="68"/>
      <c r="D336" s="69"/>
      <c r="E336" s="70"/>
      <c r="F336" s="71"/>
      <c r="G336" s="71"/>
    </row>
    <row r="337" spans="1:7" ht="12">
      <c r="A337" s="67"/>
      <c r="B337" s="62"/>
      <c r="C337" s="68"/>
      <c r="D337" s="69"/>
      <c r="E337" s="70"/>
      <c r="F337" s="71"/>
      <c r="G337" s="71"/>
    </row>
    <row r="338" spans="1:7" ht="12">
      <c r="A338" s="67"/>
      <c r="B338" s="62"/>
      <c r="C338" s="68"/>
      <c r="D338" s="69"/>
      <c r="E338" s="70"/>
      <c r="F338" s="71"/>
      <c r="G338" s="71"/>
    </row>
    <row r="339" spans="1:7" ht="12">
      <c r="A339" s="67"/>
      <c r="B339" s="62"/>
      <c r="C339" s="68"/>
      <c r="D339" s="69"/>
      <c r="E339" s="70"/>
      <c r="F339" s="71"/>
      <c r="G339" s="71"/>
    </row>
    <row r="340" spans="1:7" ht="12">
      <c r="A340" s="67"/>
      <c r="B340" s="62"/>
      <c r="C340" s="68"/>
      <c r="D340" s="69"/>
      <c r="E340" s="70"/>
      <c r="F340" s="71"/>
      <c r="G340" s="71"/>
    </row>
    <row r="341" spans="1:7" ht="12">
      <c r="A341" s="67"/>
      <c r="B341" s="62"/>
      <c r="C341" s="68"/>
      <c r="D341" s="69"/>
      <c r="E341" s="70"/>
      <c r="F341" s="71"/>
      <c r="G341" s="71"/>
    </row>
    <row r="342" spans="1:7" ht="12">
      <c r="A342" s="67"/>
      <c r="B342" s="62"/>
      <c r="C342" s="68"/>
      <c r="D342" s="69"/>
      <c r="E342" s="70"/>
      <c r="F342" s="71"/>
      <c r="G342" s="71"/>
    </row>
    <row r="343" spans="1:7" ht="12">
      <c r="A343" s="67"/>
      <c r="B343" s="62"/>
      <c r="C343" s="68"/>
      <c r="D343" s="69"/>
      <c r="E343" s="70"/>
      <c r="F343" s="71"/>
      <c r="G343" s="71"/>
    </row>
    <row r="344" spans="1:7" ht="12">
      <c r="A344" s="67"/>
      <c r="B344" s="62"/>
      <c r="C344" s="68"/>
      <c r="D344" s="69"/>
      <c r="E344" s="70"/>
      <c r="F344" s="71"/>
      <c r="G344" s="71"/>
    </row>
    <row r="345" spans="1:7" ht="12">
      <c r="A345" s="67"/>
      <c r="B345" s="62"/>
      <c r="C345" s="68"/>
      <c r="D345" s="69"/>
      <c r="E345" s="70"/>
      <c r="F345" s="71"/>
      <c r="G345" s="71"/>
    </row>
    <row r="346" spans="1:7" ht="12">
      <c r="A346" s="67"/>
      <c r="B346" s="62"/>
      <c r="C346" s="68"/>
      <c r="D346" s="69"/>
      <c r="E346" s="70"/>
      <c r="F346" s="71"/>
      <c r="G346" s="71"/>
    </row>
    <row r="347" spans="1:7" ht="12">
      <c r="A347" s="67"/>
      <c r="B347" s="62"/>
      <c r="C347" s="68"/>
      <c r="D347" s="69"/>
      <c r="E347" s="70"/>
      <c r="F347" s="71"/>
      <c r="G347" s="71"/>
    </row>
    <row r="348" spans="1:7" ht="12">
      <c r="A348" s="67"/>
      <c r="B348" s="62"/>
      <c r="C348" s="68"/>
      <c r="D348" s="69"/>
      <c r="E348" s="70"/>
      <c r="F348" s="71"/>
      <c r="G348" s="71"/>
    </row>
    <row r="349" spans="1:7" ht="12">
      <c r="A349" s="67"/>
      <c r="B349" s="62"/>
      <c r="C349" s="68"/>
      <c r="D349" s="69"/>
      <c r="E349" s="70"/>
      <c r="F349" s="71"/>
      <c r="G349" s="71"/>
    </row>
    <row r="350" spans="1:7" ht="12">
      <c r="A350" s="67"/>
      <c r="B350" s="62"/>
      <c r="C350" s="68"/>
      <c r="D350" s="69"/>
      <c r="E350" s="70"/>
      <c r="F350" s="71"/>
      <c r="G350" s="71"/>
    </row>
    <row r="351" spans="1:7" ht="12">
      <c r="A351" s="67"/>
      <c r="B351" s="62"/>
      <c r="C351" s="68"/>
      <c r="D351" s="69"/>
      <c r="E351" s="70"/>
      <c r="F351" s="71"/>
      <c r="G351" s="71"/>
    </row>
    <row r="352" spans="1:7" ht="12">
      <c r="A352" s="67"/>
      <c r="B352" s="62"/>
      <c r="C352" s="68"/>
      <c r="D352" s="69"/>
      <c r="E352" s="70"/>
      <c r="F352" s="71"/>
      <c r="G352" s="71"/>
    </row>
    <row r="353" spans="1:7" ht="12">
      <c r="A353" s="67"/>
      <c r="B353" s="62"/>
      <c r="C353" s="68"/>
      <c r="D353" s="69"/>
      <c r="E353" s="70"/>
      <c r="F353" s="71"/>
      <c r="G353" s="71"/>
    </row>
    <row r="354" spans="1:7" ht="12">
      <c r="A354" s="67"/>
      <c r="B354" s="62"/>
      <c r="C354" s="68"/>
      <c r="D354" s="69"/>
      <c r="E354" s="70"/>
      <c r="F354" s="71"/>
      <c r="G354" s="71"/>
    </row>
    <row r="355" spans="1:7" ht="12">
      <c r="A355" s="67"/>
      <c r="B355" s="62"/>
      <c r="C355" s="68"/>
      <c r="D355" s="69"/>
      <c r="E355" s="70"/>
      <c r="F355" s="71"/>
      <c r="G355" s="71"/>
    </row>
    <row r="356" spans="1:7" ht="12">
      <c r="A356" s="67"/>
      <c r="B356" s="62"/>
      <c r="C356" s="68"/>
      <c r="D356" s="69"/>
      <c r="E356" s="70"/>
      <c r="F356" s="71"/>
      <c r="G356" s="71"/>
    </row>
    <row r="357" spans="1:7" ht="12">
      <c r="A357" s="67"/>
      <c r="B357" s="62"/>
      <c r="C357" s="68"/>
      <c r="D357" s="69"/>
      <c r="E357" s="70"/>
      <c r="F357" s="71"/>
      <c r="G357" s="71"/>
    </row>
    <row r="358" spans="1:7" ht="12">
      <c r="A358" s="67"/>
      <c r="B358" s="62"/>
      <c r="C358" s="68"/>
      <c r="D358" s="69"/>
      <c r="E358" s="70"/>
      <c r="F358" s="71"/>
      <c r="G358" s="71"/>
    </row>
    <row r="359" spans="1:7" ht="12">
      <c r="A359" s="67"/>
      <c r="B359" s="62"/>
      <c r="C359" s="68"/>
      <c r="D359" s="69"/>
      <c r="E359" s="70"/>
      <c r="F359" s="71"/>
      <c r="G359" s="71"/>
    </row>
    <row r="360" spans="1:7" ht="12">
      <c r="A360" s="67"/>
      <c r="B360" s="62"/>
      <c r="C360" s="68"/>
      <c r="D360" s="69"/>
      <c r="E360" s="70"/>
      <c r="F360" s="71"/>
      <c r="G360" s="71"/>
    </row>
    <row r="361" spans="1:7" ht="12">
      <c r="A361" s="67"/>
      <c r="B361" s="62"/>
      <c r="C361" s="68"/>
      <c r="D361" s="69"/>
      <c r="E361" s="70"/>
      <c r="F361" s="71"/>
      <c r="G361" s="71"/>
    </row>
    <row r="362" spans="1:7" ht="12">
      <c r="A362" s="67"/>
      <c r="B362" s="62"/>
      <c r="C362" s="68"/>
      <c r="D362" s="69"/>
      <c r="E362" s="70"/>
      <c r="F362" s="71"/>
      <c r="G362" s="71"/>
    </row>
    <row r="363" spans="1:7" ht="12">
      <c r="A363" s="67"/>
      <c r="B363" s="62"/>
      <c r="C363" s="68"/>
      <c r="D363" s="69"/>
      <c r="E363" s="70"/>
      <c r="F363" s="71"/>
      <c r="G363" s="71"/>
    </row>
    <row r="364" spans="1:7" ht="12">
      <c r="A364" s="67"/>
      <c r="B364" s="62"/>
      <c r="C364" s="68"/>
      <c r="D364" s="69"/>
      <c r="E364" s="70"/>
      <c r="F364" s="71"/>
      <c r="G364" s="71"/>
    </row>
    <row r="365" spans="1:7" ht="12">
      <c r="A365" s="67"/>
      <c r="B365" s="62"/>
      <c r="C365" s="68"/>
      <c r="D365" s="69"/>
      <c r="E365" s="70"/>
      <c r="F365" s="71"/>
      <c r="G365" s="71"/>
    </row>
    <row r="366" spans="1:7" ht="12">
      <c r="A366" s="67"/>
      <c r="B366" s="62"/>
      <c r="C366" s="68"/>
      <c r="D366" s="69"/>
      <c r="E366" s="70"/>
      <c r="F366" s="71"/>
      <c r="G366" s="71"/>
    </row>
    <row r="367" spans="1:7" ht="12">
      <c r="A367" s="67"/>
      <c r="B367" s="62"/>
      <c r="C367" s="68"/>
      <c r="D367" s="69"/>
      <c r="E367" s="70"/>
      <c r="F367" s="71"/>
      <c r="G367" s="71"/>
    </row>
    <row r="368" spans="1:7" ht="12">
      <c r="A368" s="67"/>
      <c r="B368" s="62"/>
      <c r="C368" s="68"/>
      <c r="D368" s="69"/>
      <c r="E368" s="70"/>
      <c r="F368" s="71"/>
      <c r="G368" s="71"/>
    </row>
    <row r="369" spans="1:7" ht="12">
      <c r="A369" s="67"/>
      <c r="B369" s="62"/>
      <c r="C369" s="68"/>
      <c r="D369" s="69"/>
      <c r="E369" s="70"/>
      <c r="F369" s="71"/>
      <c r="G369" s="71"/>
    </row>
    <row r="370" spans="1:7" ht="12">
      <c r="A370" s="67"/>
      <c r="B370" s="62"/>
      <c r="C370" s="68"/>
      <c r="D370" s="69"/>
      <c r="E370" s="70"/>
      <c r="F370" s="71"/>
      <c r="G370" s="71"/>
    </row>
    <row r="371" spans="1:7" ht="12">
      <c r="A371" s="67"/>
      <c r="B371" s="62"/>
      <c r="C371" s="68"/>
      <c r="D371" s="69"/>
      <c r="E371" s="70"/>
      <c r="F371" s="71"/>
      <c r="G371" s="71"/>
    </row>
    <row r="372" spans="1:7" ht="12">
      <c r="A372" s="67"/>
      <c r="B372" s="62"/>
      <c r="C372" s="68"/>
      <c r="D372" s="69"/>
      <c r="E372" s="70"/>
      <c r="F372" s="71"/>
      <c r="G372" s="71"/>
    </row>
    <row r="373" spans="1:7" ht="12">
      <c r="A373" s="67"/>
      <c r="B373" s="62"/>
      <c r="C373" s="68"/>
      <c r="D373" s="69"/>
      <c r="E373" s="70"/>
      <c r="F373" s="71"/>
      <c r="G373" s="71"/>
    </row>
    <row r="374" spans="1:7" ht="12">
      <c r="A374" s="67"/>
      <c r="B374" s="62"/>
      <c r="C374" s="68"/>
      <c r="D374" s="69"/>
      <c r="E374" s="70"/>
      <c r="F374" s="71"/>
      <c r="G374" s="71"/>
    </row>
    <row r="375" spans="1:7" ht="12">
      <c r="A375" s="67"/>
      <c r="B375" s="62"/>
      <c r="C375" s="68"/>
      <c r="D375" s="69"/>
      <c r="E375" s="70"/>
      <c r="F375" s="71"/>
      <c r="G375" s="71"/>
    </row>
    <row r="376" spans="1:7" ht="12">
      <c r="A376" s="67"/>
      <c r="B376" s="62"/>
      <c r="C376" s="68"/>
      <c r="D376" s="69"/>
      <c r="E376" s="70"/>
      <c r="F376" s="71"/>
      <c r="G376" s="71"/>
    </row>
    <row r="377" spans="1:7" ht="12">
      <c r="A377" s="67"/>
      <c r="B377" s="62"/>
      <c r="C377" s="68"/>
      <c r="D377" s="69"/>
      <c r="E377" s="70"/>
      <c r="F377" s="71"/>
      <c r="G377" s="71"/>
    </row>
    <row r="378" spans="1:7" ht="12">
      <c r="A378" s="67"/>
      <c r="B378" s="62"/>
      <c r="C378" s="68"/>
      <c r="D378" s="69"/>
      <c r="E378" s="70"/>
      <c r="F378" s="71"/>
      <c r="G378" s="71"/>
    </row>
    <row r="379" spans="1:7" ht="12">
      <c r="A379" s="67"/>
      <c r="B379" s="62"/>
      <c r="C379" s="68"/>
      <c r="D379" s="69"/>
      <c r="E379" s="70"/>
      <c r="F379" s="71"/>
      <c r="G379" s="71"/>
    </row>
    <row r="380" spans="1:8" ht="12">
      <c r="A380" s="67"/>
      <c r="B380" s="62"/>
      <c r="C380" s="68"/>
      <c r="D380" s="69"/>
      <c r="E380" s="70"/>
      <c r="F380" s="70"/>
      <c r="G380" s="70"/>
      <c r="H380" s="9"/>
    </row>
    <row r="381" spans="1:7" ht="12">
      <c r="A381" s="67"/>
      <c r="B381" s="62"/>
      <c r="C381" s="68"/>
      <c r="D381" s="69"/>
      <c r="E381" s="70"/>
      <c r="F381" s="71"/>
      <c r="G381" s="71"/>
    </row>
    <row r="382" spans="1:7" ht="12">
      <c r="A382" s="67"/>
      <c r="B382" s="62"/>
      <c r="C382" s="68"/>
      <c r="D382" s="69"/>
      <c r="E382" s="70"/>
      <c r="F382" s="71"/>
      <c r="G382" s="71"/>
    </row>
    <row r="383" spans="1:7" ht="12">
      <c r="A383" s="67"/>
      <c r="B383" s="62"/>
      <c r="C383" s="68"/>
      <c r="D383" s="69"/>
      <c r="E383" s="70"/>
      <c r="F383" s="71"/>
      <c r="G383" s="71"/>
    </row>
    <row r="384" spans="1:7" ht="12">
      <c r="A384" s="67"/>
      <c r="B384" s="62"/>
      <c r="C384" s="68"/>
      <c r="D384" s="69"/>
      <c r="E384" s="70"/>
      <c r="F384" s="71"/>
      <c r="G384" s="71"/>
    </row>
    <row r="385" spans="1:7" ht="12">
      <c r="A385" s="67"/>
      <c r="B385" s="62"/>
      <c r="C385" s="68"/>
      <c r="D385" s="69"/>
      <c r="E385" s="70"/>
      <c r="F385" s="71"/>
      <c r="G385" s="71"/>
    </row>
    <row r="386" spans="1:7" ht="12">
      <c r="A386" s="67"/>
      <c r="B386" s="62"/>
      <c r="C386" s="68"/>
      <c r="D386" s="69"/>
      <c r="E386" s="70"/>
      <c r="F386" s="71"/>
      <c r="G386" s="71"/>
    </row>
    <row r="387" spans="1:7" ht="12">
      <c r="A387" s="67"/>
      <c r="B387" s="62"/>
      <c r="C387" s="68"/>
      <c r="D387" s="69"/>
      <c r="E387" s="70"/>
      <c r="F387" s="71"/>
      <c r="G387" s="71"/>
    </row>
    <row r="388" spans="1:7" ht="12">
      <c r="A388" s="67"/>
      <c r="B388" s="62"/>
      <c r="C388" s="68"/>
      <c r="D388" s="69"/>
      <c r="E388" s="70"/>
      <c r="F388" s="71"/>
      <c r="G388" s="71"/>
    </row>
    <row r="389" spans="1:7" ht="12">
      <c r="A389" s="67"/>
      <c r="B389" s="62"/>
      <c r="C389" s="68"/>
      <c r="D389" s="69"/>
      <c r="E389" s="70"/>
      <c r="F389" s="71"/>
      <c r="G389" s="71"/>
    </row>
    <row r="390" spans="1:7" ht="12">
      <c r="A390" s="67"/>
      <c r="B390" s="62"/>
      <c r="C390" s="68"/>
      <c r="D390" s="69"/>
      <c r="E390" s="70"/>
      <c r="F390" s="71"/>
      <c r="G390" s="71"/>
    </row>
    <row r="391" spans="1:7" ht="12">
      <c r="A391" s="67"/>
      <c r="B391" s="62"/>
      <c r="C391" s="68"/>
      <c r="D391" s="69"/>
      <c r="E391" s="70"/>
      <c r="F391" s="71"/>
      <c r="G391" s="71"/>
    </row>
    <row r="392" spans="1:7" ht="12">
      <c r="A392" s="67"/>
      <c r="B392" s="62"/>
      <c r="C392" s="68"/>
      <c r="D392" s="69"/>
      <c r="E392" s="70"/>
      <c r="F392" s="71"/>
      <c r="G392" s="71"/>
    </row>
    <row r="393" spans="1:7" ht="12">
      <c r="A393" s="67"/>
      <c r="B393" s="62"/>
      <c r="C393" s="68"/>
      <c r="D393" s="69"/>
      <c r="E393" s="70"/>
      <c r="F393" s="71"/>
      <c r="G393" s="71"/>
    </row>
    <row r="394" spans="1:7" ht="12">
      <c r="A394" s="67"/>
      <c r="B394" s="62"/>
      <c r="C394" s="68"/>
      <c r="D394" s="69"/>
      <c r="E394" s="70"/>
      <c r="F394" s="71"/>
      <c r="G394" s="71"/>
    </row>
    <row r="395" spans="1:7" ht="12">
      <c r="A395" s="67"/>
      <c r="B395" s="62"/>
      <c r="C395" s="68"/>
      <c r="D395" s="69"/>
      <c r="E395" s="70"/>
      <c r="F395" s="71"/>
      <c r="G395" s="71"/>
    </row>
    <row r="396" spans="1:7" ht="12">
      <c r="A396" s="67"/>
      <c r="B396" s="62"/>
      <c r="C396" s="68"/>
      <c r="D396" s="69"/>
      <c r="E396" s="70"/>
      <c r="F396" s="71"/>
      <c r="G396" s="71"/>
    </row>
    <row r="397" spans="1:7" ht="12">
      <c r="A397" s="67"/>
      <c r="B397" s="62"/>
      <c r="C397" s="68"/>
      <c r="D397" s="69"/>
      <c r="E397" s="70"/>
      <c r="F397" s="71"/>
      <c r="G397" s="71"/>
    </row>
    <row r="398" spans="1:7" ht="12">
      <c r="A398" s="67"/>
      <c r="B398" s="62"/>
      <c r="C398" s="68"/>
      <c r="D398" s="69"/>
      <c r="E398" s="70"/>
      <c r="F398" s="71"/>
      <c r="G398" s="71"/>
    </row>
    <row r="399" spans="1:7" ht="12">
      <c r="A399" s="67"/>
      <c r="B399" s="62"/>
      <c r="C399" s="68"/>
      <c r="D399" s="69"/>
      <c r="E399" s="70"/>
      <c r="F399" s="71"/>
      <c r="G399" s="71"/>
    </row>
    <row r="400" spans="1:7" ht="12">
      <c r="A400" s="67"/>
      <c r="B400" s="62"/>
      <c r="C400" s="68"/>
      <c r="D400" s="69"/>
      <c r="E400" s="70"/>
      <c r="F400" s="71"/>
      <c r="G400" s="71"/>
    </row>
    <row r="401" spans="1:7" ht="12">
      <c r="A401" s="67"/>
      <c r="B401" s="62"/>
      <c r="C401" s="68"/>
      <c r="D401" s="69"/>
      <c r="E401" s="70"/>
      <c r="F401" s="71"/>
      <c r="G401" s="71"/>
    </row>
    <row r="402" spans="1:7" ht="12">
      <c r="A402" s="67"/>
      <c r="B402" s="62"/>
      <c r="C402" s="68"/>
      <c r="D402" s="69"/>
      <c r="E402" s="70"/>
      <c r="F402" s="71"/>
      <c r="G402" s="71"/>
    </row>
    <row r="403" spans="1:7" ht="12">
      <c r="A403" s="67"/>
      <c r="B403" s="62"/>
      <c r="C403" s="68"/>
      <c r="D403" s="69"/>
      <c r="E403" s="70"/>
      <c r="F403" s="71"/>
      <c r="G403" s="71"/>
    </row>
    <row r="404" spans="1:7" ht="12">
      <c r="A404" s="67"/>
      <c r="B404" s="62"/>
      <c r="C404" s="68"/>
      <c r="D404" s="69"/>
      <c r="E404" s="70"/>
      <c r="F404" s="71"/>
      <c r="G404" s="71"/>
    </row>
    <row r="405" spans="1:7" ht="12">
      <c r="A405" s="67"/>
      <c r="B405" s="62"/>
      <c r="C405" s="68"/>
      <c r="D405" s="69"/>
      <c r="E405" s="70"/>
      <c r="F405" s="71"/>
      <c r="G405" s="71"/>
    </row>
    <row r="406" spans="1:7" ht="12">
      <c r="A406" s="67"/>
      <c r="B406" s="62"/>
      <c r="C406" s="68"/>
      <c r="D406" s="69"/>
      <c r="E406" s="70"/>
      <c r="F406" s="71"/>
      <c r="G406" s="71"/>
    </row>
    <row r="407" spans="1:7" ht="12">
      <c r="A407" s="67"/>
      <c r="B407" s="62"/>
      <c r="C407" s="68"/>
      <c r="D407" s="69"/>
      <c r="E407" s="70"/>
      <c r="F407" s="71"/>
      <c r="G407" s="71"/>
    </row>
    <row r="408" spans="1:7" ht="12">
      <c r="A408" s="67"/>
      <c r="B408" s="62"/>
      <c r="C408" s="68"/>
      <c r="D408" s="69"/>
      <c r="E408" s="70"/>
      <c r="F408" s="71"/>
      <c r="G408" s="71"/>
    </row>
    <row r="409" spans="1:7" ht="12">
      <c r="A409" s="67"/>
      <c r="B409" s="62"/>
      <c r="C409" s="68"/>
      <c r="D409" s="69"/>
      <c r="E409" s="70"/>
      <c r="F409" s="71"/>
      <c r="G409" s="71"/>
    </row>
    <row r="410" spans="1:7" ht="12">
      <c r="A410" s="67"/>
      <c r="B410" s="62"/>
      <c r="C410" s="68"/>
      <c r="D410" s="69"/>
      <c r="E410" s="70"/>
      <c r="F410" s="70"/>
      <c r="G410" s="70"/>
    </row>
    <row r="411" spans="1:7" ht="12">
      <c r="A411" s="67"/>
      <c r="B411" s="62"/>
      <c r="C411" s="68"/>
      <c r="D411" s="69"/>
      <c r="E411" s="70"/>
      <c r="F411" s="71"/>
      <c r="G411" s="71"/>
    </row>
    <row r="412" spans="1:7" ht="12">
      <c r="A412" s="67"/>
      <c r="B412" s="62"/>
      <c r="C412" s="68"/>
      <c r="D412" s="69"/>
      <c r="E412" s="70"/>
      <c r="F412" s="71"/>
      <c r="G412" s="71"/>
    </row>
    <row r="413" spans="1:7" ht="12">
      <c r="A413" s="67"/>
      <c r="B413" s="62"/>
      <c r="C413" s="68"/>
      <c r="D413" s="69"/>
      <c r="E413" s="70"/>
      <c r="F413" s="70"/>
      <c r="G413" s="70"/>
    </row>
    <row r="414" spans="1:7" ht="12">
      <c r="A414" s="67"/>
      <c r="B414" s="62"/>
      <c r="C414" s="68"/>
      <c r="D414" s="69"/>
      <c r="E414" s="70"/>
      <c r="F414" s="71"/>
      <c r="G414" s="71"/>
    </row>
    <row r="415" spans="1:7" ht="12">
      <c r="A415" s="67"/>
      <c r="B415" s="62"/>
      <c r="C415" s="68"/>
      <c r="D415" s="69"/>
      <c r="E415" s="70"/>
      <c r="F415" s="71"/>
      <c r="G415" s="71"/>
    </row>
    <row r="416" spans="1:7" ht="12">
      <c r="A416" s="67"/>
      <c r="B416" s="62"/>
      <c r="C416" s="68"/>
      <c r="D416" s="69"/>
      <c r="E416" s="70"/>
      <c r="F416" s="71"/>
      <c r="G416" s="71"/>
    </row>
    <row r="417" spans="1:7" ht="12">
      <c r="A417" s="67"/>
      <c r="B417" s="62"/>
      <c r="C417" s="68"/>
      <c r="D417" s="69"/>
      <c r="E417" s="70"/>
      <c r="F417" s="71"/>
      <c r="G417" s="71"/>
    </row>
    <row r="418" spans="1:7" ht="12">
      <c r="A418" s="67"/>
      <c r="B418" s="62"/>
      <c r="C418" s="68"/>
      <c r="D418" s="69"/>
      <c r="E418" s="70"/>
      <c r="F418" s="71"/>
      <c r="G418" s="71"/>
    </row>
    <row r="419" spans="1:7" ht="12">
      <c r="A419" s="67"/>
      <c r="B419" s="62"/>
      <c r="C419" s="68"/>
      <c r="D419" s="69"/>
      <c r="E419" s="70"/>
      <c r="F419" s="71"/>
      <c r="G419" s="71"/>
    </row>
    <row r="420" spans="1:7" ht="12">
      <c r="A420" s="67"/>
      <c r="B420" s="62"/>
      <c r="C420" s="68"/>
      <c r="D420" s="69"/>
      <c r="E420" s="70"/>
      <c r="F420" s="71"/>
      <c r="G420" s="71"/>
    </row>
    <row r="421" spans="1:7" ht="12">
      <c r="A421" s="67"/>
      <c r="B421" s="62"/>
      <c r="C421" s="68"/>
      <c r="D421" s="69"/>
      <c r="E421" s="70"/>
      <c r="F421" s="71"/>
      <c r="G421" s="71"/>
    </row>
    <row r="422" spans="1:7" ht="12">
      <c r="A422" s="67"/>
      <c r="B422" s="62"/>
      <c r="C422" s="68"/>
      <c r="D422" s="69"/>
      <c r="E422" s="70"/>
      <c r="F422" s="71"/>
      <c r="G422" s="71"/>
    </row>
    <row r="423" spans="1:7" ht="12">
      <c r="A423" s="67"/>
      <c r="B423" s="62"/>
      <c r="C423" s="68"/>
      <c r="D423" s="69"/>
      <c r="E423" s="70"/>
      <c r="F423" s="71"/>
      <c r="G423" s="71"/>
    </row>
    <row r="424" spans="1:7" ht="12">
      <c r="A424" s="67"/>
      <c r="B424" s="62"/>
      <c r="C424" s="68"/>
      <c r="D424" s="69"/>
      <c r="E424" s="70"/>
      <c r="F424" s="71"/>
      <c r="G424" s="71"/>
    </row>
    <row r="425" spans="1:7" ht="12">
      <c r="A425" s="67"/>
      <c r="B425" s="62"/>
      <c r="C425" s="68"/>
      <c r="D425" s="69"/>
      <c r="E425" s="70"/>
      <c r="F425" s="71"/>
      <c r="G425" s="71"/>
    </row>
    <row r="426" spans="1:7" ht="12">
      <c r="A426" s="67"/>
      <c r="B426" s="62"/>
      <c r="C426" s="68"/>
      <c r="D426" s="69"/>
      <c r="E426" s="70"/>
      <c r="F426" s="71"/>
      <c r="G426" s="71"/>
    </row>
    <row r="427" spans="1:7" ht="12">
      <c r="A427" s="67"/>
      <c r="B427" s="62"/>
      <c r="C427" s="68"/>
      <c r="D427" s="69"/>
      <c r="E427" s="70"/>
      <c r="F427" s="71"/>
      <c r="G427" s="71"/>
    </row>
    <row r="428" spans="1:7" ht="12">
      <c r="A428" s="67"/>
      <c r="B428" s="62"/>
      <c r="C428" s="68"/>
      <c r="D428" s="69"/>
      <c r="E428" s="70"/>
      <c r="F428" s="71"/>
      <c r="G428" s="71"/>
    </row>
    <row r="429" spans="1:7" ht="12">
      <c r="A429" s="67"/>
      <c r="B429" s="62"/>
      <c r="C429" s="68"/>
      <c r="D429" s="69"/>
      <c r="E429" s="70"/>
      <c r="F429" s="71"/>
      <c r="G429" s="71"/>
    </row>
    <row r="430" spans="1:7" ht="12">
      <c r="A430" s="67"/>
      <c r="B430" s="62"/>
      <c r="C430" s="68"/>
      <c r="D430" s="69"/>
      <c r="E430" s="70"/>
      <c r="F430" s="71"/>
      <c r="G430" s="71"/>
    </row>
    <row r="431" spans="1:7" ht="12">
      <c r="A431" s="67"/>
      <c r="B431" s="62"/>
      <c r="C431" s="68"/>
      <c r="D431" s="69"/>
      <c r="E431" s="70"/>
      <c r="F431" s="71"/>
      <c r="G431" s="71"/>
    </row>
    <row r="432" spans="1:7" ht="12">
      <c r="A432" s="67"/>
      <c r="B432" s="62"/>
      <c r="C432" s="68"/>
      <c r="D432" s="69"/>
      <c r="E432" s="70"/>
      <c r="F432" s="71"/>
      <c r="G432" s="71"/>
    </row>
    <row r="433" spans="1:7" ht="12">
      <c r="A433" s="67"/>
      <c r="B433" s="62"/>
      <c r="C433" s="68"/>
      <c r="D433" s="69"/>
      <c r="E433" s="70"/>
      <c r="F433" s="71"/>
      <c r="G433" s="71"/>
    </row>
    <row r="434" spans="1:7" ht="12">
      <c r="A434" s="67"/>
      <c r="B434" s="62"/>
      <c r="C434" s="68"/>
      <c r="D434" s="69"/>
      <c r="E434" s="70"/>
      <c r="F434" s="71"/>
      <c r="G434" s="71"/>
    </row>
    <row r="435" spans="1:7" ht="12">
      <c r="A435" s="67"/>
      <c r="B435" s="62"/>
      <c r="C435" s="68"/>
      <c r="D435" s="69"/>
      <c r="E435" s="70"/>
      <c r="F435" s="71"/>
      <c r="G435" s="71"/>
    </row>
    <row r="436" spans="1:7" ht="12">
      <c r="A436" s="67"/>
      <c r="B436" s="62"/>
      <c r="C436" s="68"/>
      <c r="D436" s="69"/>
      <c r="E436" s="70"/>
      <c r="F436" s="71"/>
      <c r="G436" s="71"/>
    </row>
    <row r="437" spans="1:7" ht="12">
      <c r="A437" s="67"/>
      <c r="B437" s="62"/>
      <c r="C437" s="68"/>
      <c r="D437" s="69"/>
      <c r="E437" s="70"/>
      <c r="F437" s="71"/>
      <c r="G437" s="71"/>
    </row>
    <row r="438" spans="1:7" ht="12">
      <c r="A438" s="67"/>
      <c r="B438" s="62"/>
      <c r="C438" s="68"/>
      <c r="D438" s="69"/>
      <c r="E438" s="70"/>
      <c r="F438" s="71"/>
      <c r="G438" s="71"/>
    </row>
    <row r="439" spans="1:7" ht="12">
      <c r="A439" s="67"/>
      <c r="B439" s="62"/>
      <c r="C439" s="68"/>
      <c r="D439" s="69"/>
      <c r="E439" s="70"/>
      <c r="F439" s="71"/>
      <c r="G439" s="71"/>
    </row>
    <row r="440" spans="1:7" ht="12">
      <c r="A440" s="67"/>
      <c r="B440" s="62"/>
      <c r="C440" s="68"/>
      <c r="D440" s="69"/>
      <c r="E440" s="70"/>
      <c r="F440" s="71"/>
      <c r="G440" s="71"/>
    </row>
    <row r="441" spans="1:7" ht="12">
      <c r="A441" s="67"/>
      <c r="B441" s="62"/>
      <c r="C441" s="68"/>
      <c r="D441" s="69"/>
      <c r="E441" s="70"/>
      <c r="F441" s="70"/>
      <c r="G441" s="70"/>
    </row>
    <row r="442" spans="1:7" ht="12">
      <c r="A442" s="67"/>
      <c r="B442" s="62"/>
      <c r="C442" s="68"/>
      <c r="D442" s="69"/>
      <c r="E442" s="70"/>
      <c r="F442" s="71"/>
      <c r="G442" s="71"/>
    </row>
    <row r="443" spans="1:7" ht="12">
      <c r="A443" s="67"/>
      <c r="B443" s="62"/>
      <c r="C443" s="68"/>
      <c r="D443" s="69"/>
      <c r="E443" s="70"/>
      <c r="F443" s="71"/>
      <c r="G443" s="71"/>
    </row>
    <row r="444" spans="1:7" ht="12">
      <c r="A444" s="67"/>
      <c r="B444" s="62"/>
      <c r="C444" s="68"/>
      <c r="D444" s="69"/>
      <c r="E444" s="70"/>
      <c r="F444" s="71"/>
      <c r="G444" s="71"/>
    </row>
    <row r="445" spans="1:7" ht="12">
      <c r="A445" s="67"/>
      <c r="B445" s="62"/>
      <c r="C445" s="68"/>
      <c r="D445" s="69"/>
      <c r="E445" s="70"/>
      <c r="F445" s="71"/>
      <c r="G445" s="71"/>
    </row>
    <row r="446" spans="1:7" ht="12">
      <c r="A446" s="67"/>
      <c r="B446" s="62"/>
      <c r="C446" s="68"/>
      <c r="D446" s="69"/>
      <c r="E446" s="70"/>
      <c r="F446" s="71"/>
      <c r="G446" s="71"/>
    </row>
    <row r="447" spans="1:7" ht="12">
      <c r="A447" s="67"/>
      <c r="B447" s="62"/>
      <c r="C447" s="68"/>
      <c r="D447" s="69"/>
      <c r="E447" s="70"/>
      <c r="F447" s="71"/>
      <c r="G447" s="71"/>
    </row>
    <row r="448" spans="1:7" ht="12">
      <c r="A448" s="67"/>
      <c r="B448" s="62"/>
      <c r="C448" s="68"/>
      <c r="D448" s="69"/>
      <c r="E448" s="70"/>
      <c r="F448" s="71"/>
      <c r="G448" s="71"/>
    </row>
    <row r="449" spans="1:7" ht="12">
      <c r="A449" s="67"/>
      <c r="B449" s="62"/>
      <c r="C449" s="68"/>
      <c r="D449" s="69"/>
      <c r="E449" s="70"/>
      <c r="F449" s="71"/>
      <c r="G449" s="71"/>
    </row>
    <row r="450" spans="1:7" ht="12">
      <c r="A450" s="67"/>
      <c r="B450" s="62"/>
      <c r="C450" s="68"/>
      <c r="D450" s="69"/>
      <c r="E450" s="70"/>
      <c r="F450" s="71"/>
      <c r="G450" s="71"/>
    </row>
    <row r="451" spans="1:7" ht="12">
      <c r="A451" s="67"/>
      <c r="B451" s="62"/>
      <c r="C451" s="68"/>
      <c r="D451" s="69"/>
      <c r="E451" s="70"/>
      <c r="F451" s="70"/>
      <c r="G451" s="70"/>
    </row>
    <row r="452" spans="1:7" ht="12">
      <c r="A452" s="67"/>
      <c r="B452" s="62"/>
      <c r="C452" s="68"/>
      <c r="D452" s="69"/>
      <c r="E452" s="70"/>
      <c r="F452" s="71"/>
      <c r="G452" s="71"/>
    </row>
    <row r="453" spans="1:7" ht="12">
      <c r="A453" s="67"/>
      <c r="B453" s="62"/>
      <c r="C453" s="68"/>
      <c r="D453" s="69"/>
      <c r="E453" s="70"/>
      <c r="F453" s="71"/>
      <c r="G453" s="71"/>
    </row>
    <row r="454" spans="1:7" ht="12">
      <c r="A454" s="67"/>
      <c r="B454" s="62"/>
      <c r="C454" s="68"/>
      <c r="D454" s="69"/>
      <c r="E454" s="70"/>
      <c r="F454" s="71"/>
      <c r="G454" s="71"/>
    </row>
    <row r="455" spans="1:7" ht="12">
      <c r="A455" s="67"/>
      <c r="B455" s="62"/>
      <c r="C455" s="68"/>
      <c r="D455" s="69"/>
      <c r="E455" s="70"/>
      <c r="F455" s="71"/>
      <c r="G455" s="71"/>
    </row>
    <row r="456" spans="1:7" ht="12">
      <c r="A456" s="67"/>
      <c r="B456" s="62"/>
      <c r="C456" s="68"/>
      <c r="D456" s="69"/>
      <c r="E456" s="70"/>
      <c r="F456" s="71"/>
      <c r="G456" s="71"/>
    </row>
    <row r="457" spans="1:7" ht="12">
      <c r="A457" s="67"/>
      <c r="B457" s="62"/>
      <c r="C457" s="68"/>
      <c r="D457" s="69"/>
      <c r="E457" s="70"/>
      <c r="F457" s="71"/>
      <c r="G457" s="71"/>
    </row>
    <row r="458" spans="1:7" ht="12">
      <c r="A458" s="67"/>
      <c r="B458" s="62"/>
      <c r="C458" s="68"/>
      <c r="D458" s="69"/>
      <c r="E458" s="70"/>
      <c r="F458" s="71"/>
      <c r="G458" s="71"/>
    </row>
    <row r="459" spans="1:7" ht="12">
      <c r="A459" s="67"/>
      <c r="B459" s="62"/>
      <c r="C459" s="68"/>
      <c r="D459" s="69"/>
      <c r="E459" s="70"/>
      <c r="F459" s="71"/>
      <c r="G459" s="71"/>
    </row>
    <row r="460" spans="1:7" ht="12">
      <c r="A460" s="67"/>
      <c r="B460" s="62"/>
      <c r="C460" s="68"/>
      <c r="D460" s="69"/>
      <c r="E460" s="70"/>
      <c r="F460" s="71"/>
      <c r="G460" s="71"/>
    </row>
    <row r="461" spans="1:7" ht="12">
      <c r="A461" s="67"/>
      <c r="B461" s="62"/>
      <c r="C461" s="68"/>
      <c r="D461" s="69"/>
      <c r="E461" s="70"/>
      <c r="F461" s="71"/>
      <c r="G461" s="71"/>
    </row>
    <row r="462" spans="1:7" ht="12">
      <c r="A462" s="67"/>
      <c r="B462" s="62"/>
      <c r="C462" s="68"/>
      <c r="D462" s="69"/>
      <c r="E462" s="70"/>
      <c r="F462" s="71"/>
      <c r="G462" s="71"/>
    </row>
    <row r="463" spans="1:7" ht="12">
      <c r="A463" s="67"/>
      <c r="B463" s="62"/>
      <c r="C463" s="68"/>
      <c r="D463" s="69"/>
      <c r="E463" s="70"/>
      <c r="F463" s="71"/>
      <c r="G463" s="71"/>
    </row>
    <row r="464" spans="1:7" ht="12">
      <c r="A464" s="67"/>
      <c r="B464" s="62"/>
      <c r="C464" s="68"/>
      <c r="D464" s="69"/>
      <c r="E464" s="70"/>
      <c r="F464" s="71"/>
      <c r="G464" s="71"/>
    </row>
    <row r="465" spans="1:7" ht="12">
      <c r="A465" s="67"/>
      <c r="B465" s="62"/>
      <c r="C465" s="68"/>
      <c r="D465" s="69"/>
      <c r="E465" s="70"/>
      <c r="F465" s="71"/>
      <c r="G465" s="71"/>
    </row>
    <row r="466" spans="1:7" ht="12">
      <c r="A466" s="67"/>
      <c r="B466" s="62"/>
      <c r="C466" s="68"/>
      <c r="D466" s="69"/>
      <c r="E466" s="70"/>
      <c r="F466" s="71"/>
      <c r="G466" s="71"/>
    </row>
    <row r="467" spans="1:7" ht="12">
      <c r="A467" s="67"/>
      <c r="B467" s="62"/>
      <c r="C467" s="68"/>
      <c r="D467" s="69"/>
      <c r="E467" s="70"/>
      <c r="F467" s="71"/>
      <c r="G467" s="71"/>
    </row>
    <row r="468" spans="1:7" ht="12">
      <c r="A468" s="67"/>
      <c r="B468" s="62"/>
      <c r="C468" s="68"/>
      <c r="D468" s="69"/>
      <c r="E468" s="70"/>
      <c r="F468" s="71"/>
      <c r="G468" s="71"/>
    </row>
    <row r="469" spans="1:7" ht="12">
      <c r="A469" s="67"/>
      <c r="B469" s="62"/>
      <c r="C469" s="68"/>
      <c r="D469" s="69"/>
      <c r="E469" s="70"/>
      <c r="F469" s="71"/>
      <c r="G469" s="71"/>
    </row>
    <row r="470" spans="1:7" ht="12">
      <c r="A470" s="67"/>
      <c r="B470" s="62"/>
      <c r="C470" s="68"/>
      <c r="D470" s="69"/>
      <c r="E470" s="70"/>
      <c r="F470" s="71"/>
      <c r="G470" s="71"/>
    </row>
    <row r="471" spans="1:7" ht="12">
      <c r="A471" s="67"/>
      <c r="B471" s="62"/>
      <c r="C471" s="68"/>
      <c r="D471" s="69"/>
      <c r="E471" s="70"/>
      <c r="F471" s="71"/>
      <c r="G471" s="71"/>
    </row>
    <row r="472" spans="1:7" ht="12">
      <c r="A472" s="67"/>
      <c r="B472" s="62"/>
      <c r="C472" s="68"/>
      <c r="D472" s="69"/>
      <c r="E472" s="70"/>
      <c r="F472" s="71"/>
      <c r="G472" s="71"/>
    </row>
    <row r="473" spans="1:7" ht="12">
      <c r="A473" s="67"/>
      <c r="B473" s="62"/>
      <c r="C473" s="68"/>
      <c r="D473" s="69"/>
      <c r="E473" s="70"/>
      <c r="F473" s="70"/>
      <c r="G473" s="70"/>
    </row>
    <row r="474" spans="1:7" ht="12">
      <c r="A474" s="67"/>
      <c r="B474" s="62"/>
      <c r="C474" s="68"/>
      <c r="D474" s="69"/>
      <c r="E474" s="70"/>
      <c r="F474" s="71"/>
      <c r="G474" s="71"/>
    </row>
    <row r="475" spans="1:7" ht="12">
      <c r="A475" s="67"/>
      <c r="B475" s="62"/>
      <c r="C475" s="68"/>
      <c r="D475" s="69"/>
      <c r="E475" s="70"/>
      <c r="F475" s="71"/>
      <c r="G475" s="71"/>
    </row>
    <row r="476" spans="1:7" ht="12">
      <c r="A476" s="67"/>
      <c r="B476" s="62"/>
      <c r="C476" s="68"/>
      <c r="D476" s="69"/>
      <c r="E476" s="70"/>
      <c r="F476" s="71"/>
      <c r="G476" s="71"/>
    </row>
    <row r="477" spans="1:7" ht="12">
      <c r="A477" s="67"/>
      <c r="B477" s="62"/>
      <c r="C477" s="68"/>
      <c r="D477" s="69"/>
      <c r="E477" s="70"/>
      <c r="F477" s="71"/>
      <c r="G477" s="71"/>
    </row>
    <row r="478" spans="1:7" ht="12">
      <c r="A478" s="67"/>
      <c r="B478" s="62"/>
      <c r="C478" s="68"/>
      <c r="D478" s="69"/>
      <c r="E478" s="70"/>
      <c r="F478" s="71"/>
      <c r="G478" s="71"/>
    </row>
    <row r="479" spans="1:7" ht="12">
      <c r="A479" s="67"/>
      <c r="B479" s="62"/>
      <c r="C479" s="68"/>
      <c r="D479" s="69"/>
      <c r="E479" s="70"/>
      <c r="F479" s="71"/>
      <c r="G479" s="71"/>
    </row>
    <row r="480" spans="1:7" ht="12">
      <c r="A480" s="67"/>
      <c r="B480" s="62"/>
      <c r="C480" s="68"/>
      <c r="D480" s="69"/>
      <c r="E480" s="70"/>
      <c r="F480" s="71"/>
      <c r="G480" s="71"/>
    </row>
    <row r="481" spans="1:7" ht="12">
      <c r="A481" s="67"/>
      <c r="B481" s="62"/>
      <c r="C481" s="68"/>
      <c r="D481" s="69"/>
      <c r="E481" s="70"/>
      <c r="F481" s="71"/>
      <c r="G481" s="71"/>
    </row>
    <row r="482" spans="1:7" ht="12">
      <c r="A482" s="67"/>
      <c r="B482" s="62"/>
      <c r="C482" s="68"/>
      <c r="D482" s="69"/>
      <c r="E482" s="70"/>
      <c r="F482" s="71"/>
      <c r="G482" s="71"/>
    </row>
    <row r="483" ht="12">
      <c r="B483" s="62"/>
    </row>
    <row r="484" ht="12">
      <c r="B484" s="62"/>
    </row>
    <row r="485" ht="12">
      <c r="B485" s="62"/>
    </row>
    <row r="486" ht="12">
      <c r="B486" s="62"/>
    </row>
    <row r="487" ht="12">
      <c r="B487" s="62"/>
    </row>
    <row r="488" ht="12">
      <c r="B488" s="62"/>
    </row>
    <row r="489" ht="12">
      <c r="B489" s="62"/>
    </row>
    <row r="490" ht="12">
      <c r="B490" s="62"/>
    </row>
    <row r="491" ht="12">
      <c r="B491" s="62"/>
    </row>
    <row r="492" ht="12">
      <c r="B492" s="62"/>
    </row>
    <row r="493" ht="12">
      <c r="B493" s="62"/>
    </row>
    <row r="494" ht="12">
      <c r="B494" s="62"/>
    </row>
    <row r="495" ht="12">
      <c r="B495" s="62"/>
    </row>
    <row r="496" spans="2:7" ht="12">
      <c r="B496" s="62"/>
      <c r="F496" s="9"/>
      <c r="G496" s="9"/>
    </row>
    <row r="497" ht="12">
      <c r="B497" s="62"/>
    </row>
    <row r="498" ht="12">
      <c r="B498" s="62"/>
    </row>
    <row r="499" ht="12">
      <c r="B499" s="62"/>
    </row>
    <row r="500" ht="12">
      <c r="B500" s="62"/>
    </row>
    <row r="501" ht="12">
      <c r="B501" s="62"/>
    </row>
    <row r="502" spans="1:7" ht="12">
      <c r="A502" s="67"/>
      <c r="B502" s="62"/>
      <c r="C502" s="68"/>
      <c r="D502" s="69"/>
      <c r="E502" s="70"/>
      <c r="F502" s="71"/>
      <c r="G502" s="71"/>
    </row>
    <row r="503" spans="1:7" ht="12">
      <c r="A503" s="67"/>
      <c r="B503" s="62"/>
      <c r="C503" s="68"/>
      <c r="D503" s="69"/>
      <c r="E503" s="70"/>
      <c r="F503" s="71"/>
      <c r="G503" s="71"/>
    </row>
    <row r="504" spans="1:7" ht="12">
      <c r="A504" s="67"/>
      <c r="B504" s="62"/>
      <c r="C504" s="68"/>
      <c r="D504" s="69"/>
      <c r="E504" s="70"/>
      <c r="F504" s="71"/>
      <c r="G504" s="71"/>
    </row>
    <row r="505" ht="12">
      <c r="B505" s="62"/>
    </row>
    <row r="506" ht="12">
      <c r="B506" s="62"/>
    </row>
    <row r="507" ht="12">
      <c r="B507" s="62"/>
    </row>
    <row r="508" ht="12">
      <c r="B508" s="62"/>
    </row>
    <row r="509" ht="12">
      <c r="B509" s="62"/>
    </row>
    <row r="510" ht="12">
      <c r="B510" s="62"/>
    </row>
    <row r="511" ht="12">
      <c r="B511" s="62"/>
    </row>
    <row r="512" ht="12">
      <c r="B512" s="62"/>
    </row>
    <row r="513" ht="12">
      <c r="B513" s="62"/>
    </row>
    <row r="514" ht="12">
      <c r="B514" s="62"/>
    </row>
    <row r="515" ht="12">
      <c r="B515" s="62"/>
    </row>
    <row r="516" ht="12">
      <c r="B516" s="62"/>
    </row>
    <row r="517" ht="12">
      <c r="B517" s="62"/>
    </row>
    <row r="518" spans="2:7" ht="12">
      <c r="B518" s="62"/>
      <c r="F518" s="9"/>
      <c r="G518" s="9"/>
    </row>
    <row r="519" ht="12">
      <c r="B519" s="62"/>
    </row>
    <row r="520" ht="12">
      <c r="B520" s="62"/>
    </row>
    <row r="521" ht="12">
      <c r="B521" s="62"/>
    </row>
    <row r="522" ht="12">
      <c r="B522" s="62"/>
    </row>
    <row r="523" ht="12">
      <c r="B523" s="62"/>
    </row>
    <row r="524" spans="1:7" ht="12">
      <c r="A524" s="67"/>
      <c r="B524" s="62"/>
      <c r="C524" s="68"/>
      <c r="D524" s="69"/>
      <c r="E524" s="70"/>
      <c r="F524" s="71"/>
      <c r="G524" s="71"/>
    </row>
    <row r="525" spans="1:7" ht="12">
      <c r="A525" s="67"/>
      <c r="B525" s="62"/>
      <c r="C525" s="68"/>
      <c r="D525" s="69"/>
      <c r="E525" s="70"/>
      <c r="F525" s="71"/>
      <c r="G525" s="71"/>
    </row>
    <row r="526" spans="1:7" ht="12">
      <c r="A526" s="67"/>
      <c r="B526" s="62"/>
      <c r="C526" s="68"/>
      <c r="D526" s="69"/>
      <c r="E526" s="70"/>
      <c r="F526" s="71"/>
      <c r="G526" s="71"/>
    </row>
    <row r="527" ht="12">
      <c r="B527" s="62"/>
    </row>
    <row r="528" ht="12">
      <c r="B528" s="62"/>
    </row>
    <row r="529" ht="12">
      <c r="B529" s="62"/>
    </row>
    <row r="530" ht="12">
      <c r="B530" s="62"/>
    </row>
    <row r="531" spans="2:7" ht="12">
      <c r="B531" s="62"/>
      <c r="F531" s="9"/>
      <c r="G531" s="9"/>
    </row>
    <row r="532" ht="12">
      <c r="B532" s="62"/>
    </row>
    <row r="533" ht="12">
      <c r="B533" s="62"/>
    </row>
    <row r="534" ht="12">
      <c r="B534" s="62"/>
    </row>
    <row r="535" spans="2:7" ht="12">
      <c r="B535" s="62"/>
      <c r="F535" s="9"/>
      <c r="G535" s="9"/>
    </row>
    <row r="536" ht="12">
      <c r="B536" s="62"/>
    </row>
    <row r="537" ht="12">
      <c r="B537" s="62"/>
    </row>
    <row r="538" ht="12">
      <c r="B538" s="62"/>
    </row>
    <row r="539" ht="12">
      <c r="B539" s="62"/>
    </row>
    <row r="540" ht="12">
      <c r="B540" s="62"/>
    </row>
    <row r="541" ht="12">
      <c r="B541" s="62"/>
    </row>
    <row r="542" spans="2:7" ht="12">
      <c r="B542" s="62"/>
      <c r="F542" s="9"/>
      <c r="G542" s="9"/>
    </row>
    <row r="543" spans="2:9" ht="12">
      <c r="B543" s="62"/>
      <c r="I543" s="10" t="s">
        <v>391</v>
      </c>
    </row>
    <row r="544" ht="12">
      <c r="B544" s="62"/>
    </row>
    <row r="545" ht="12">
      <c r="B545" s="62"/>
    </row>
    <row r="546" ht="12">
      <c r="B546" s="62"/>
    </row>
    <row r="547" ht="12">
      <c r="B547" s="62"/>
    </row>
    <row r="548" ht="12">
      <c r="B548" s="62"/>
    </row>
    <row r="549" ht="12">
      <c r="B549" s="62"/>
    </row>
    <row r="550" ht="12">
      <c r="B550" s="62"/>
    </row>
    <row r="551" ht="12">
      <c r="B551" s="62"/>
    </row>
    <row r="552" spans="1:7" ht="12">
      <c r="A552" s="67"/>
      <c r="B552" s="62"/>
      <c r="C552" s="68"/>
      <c r="D552" s="69"/>
      <c r="E552" s="70"/>
      <c r="F552" s="71"/>
      <c r="G552" s="71"/>
    </row>
    <row r="553" spans="1:7" ht="12">
      <c r="A553" s="67"/>
      <c r="B553" s="62"/>
      <c r="C553" s="68"/>
      <c r="D553" s="69"/>
      <c r="E553" s="70"/>
      <c r="F553" s="70"/>
      <c r="G553" s="70"/>
    </row>
    <row r="554" spans="1:7" ht="12">
      <c r="A554" s="67"/>
      <c r="B554" s="62"/>
      <c r="C554" s="68"/>
      <c r="D554" s="69"/>
      <c r="E554" s="70"/>
      <c r="F554" s="71"/>
      <c r="G554" s="71"/>
    </row>
    <row r="555" ht="12">
      <c r="B555" s="62"/>
    </row>
    <row r="556" ht="12">
      <c r="B556" s="62"/>
    </row>
    <row r="557" ht="12">
      <c r="B557" s="62"/>
    </row>
    <row r="558" ht="12">
      <c r="B558" s="62"/>
    </row>
    <row r="559" ht="12">
      <c r="B559" s="62"/>
    </row>
    <row r="560" ht="12">
      <c r="B560" s="62"/>
    </row>
    <row r="561" ht="12">
      <c r="B561" s="62"/>
    </row>
    <row r="562" ht="12">
      <c r="B562" s="62"/>
    </row>
    <row r="563" ht="12">
      <c r="B563" s="62"/>
    </row>
    <row r="564" ht="12">
      <c r="B564" s="62"/>
    </row>
    <row r="565" ht="12">
      <c r="B565" s="62"/>
    </row>
    <row r="566" ht="12">
      <c r="B566" s="62"/>
    </row>
    <row r="567" ht="12">
      <c r="B567" s="62"/>
    </row>
    <row r="568" ht="12">
      <c r="B568" s="62"/>
    </row>
    <row r="569" ht="12">
      <c r="B569" s="62"/>
    </row>
    <row r="570" ht="12">
      <c r="B570" s="62"/>
    </row>
    <row r="571" ht="12">
      <c r="B571" s="62"/>
    </row>
    <row r="572" ht="12">
      <c r="B572" s="62"/>
    </row>
    <row r="573" ht="12">
      <c r="B573" s="62"/>
    </row>
    <row r="574" ht="12">
      <c r="B574" s="62"/>
    </row>
    <row r="575" ht="12">
      <c r="B575" s="62"/>
    </row>
    <row r="576" ht="12">
      <c r="B576" s="62"/>
    </row>
    <row r="577" ht="12">
      <c r="B577" s="62"/>
    </row>
    <row r="578" ht="12">
      <c r="B578" s="62"/>
    </row>
    <row r="579" ht="12">
      <c r="B579" s="62"/>
    </row>
    <row r="580" ht="12">
      <c r="B580" s="62"/>
    </row>
    <row r="581" ht="12">
      <c r="B581" s="62"/>
    </row>
    <row r="582" ht="12">
      <c r="B582" s="62"/>
    </row>
    <row r="583" spans="2:7" ht="12">
      <c r="B583" s="62"/>
      <c r="F583" s="9"/>
      <c r="G583" s="9"/>
    </row>
    <row r="584" ht="12">
      <c r="B584" s="62"/>
    </row>
    <row r="585" ht="12">
      <c r="B585" s="62"/>
    </row>
    <row r="586" ht="12">
      <c r="B586" s="62"/>
    </row>
    <row r="587" ht="12">
      <c r="B587" s="62"/>
    </row>
    <row r="588" ht="12">
      <c r="B588" s="62"/>
    </row>
    <row r="589" spans="1:7" ht="12">
      <c r="A589" s="67"/>
      <c r="B589" s="62"/>
      <c r="C589" s="68"/>
      <c r="D589" s="69"/>
      <c r="E589" s="70"/>
      <c r="F589" s="71"/>
      <c r="G589" s="71"/>
    </row>
    <row r="590" spans="1:7" ht="12">
      <c r="A590" s="67"/>
      <c r="B590" s="62"/>
      <c r="C590" s="68"/>
      <c r="D590" s="69"/>
      <c r="E590" s="70"/>
      <c r="F590" s="71"/>
      <c r="G590" s="71"/>
    </row>
    <row r="591" ht="12">
      <c r="B591" s="62"/>
    </row>
    <row r="592" ht="12">
      <c r="B592" s="62"/>
    </row>
    <row r="593" ht="12">
      <c r="B593" s="62"/>
    </row>
    <row r="594" spans="2:7" ht="12">
      <c r="B594" s="62"/>
      <c r="F594" s="9"/>
      <c r="G594" s="9"/>
    </row>
    <row r="595" ht="12">
      <c r="B595" s="62"/>
    </row>
    <row r="596" ht="12">
      <c r="B596" s="62"/>
    </row>
    <row r="597" ht="12">
      <c r="B597" s="62"/>
    </row>
    <row r="598" ht="12">
      <c r="B598" s="62"/>
    </row>
    <row r="599" ht="12">
      <c r="B599" s="62"/>
    </row>
    <row r="600" ht="12">
      <c r="B600" s="62"/>
    </row>
    <row r="601" ht="12">
      <c r="B601" s="62"/>
    </row>
    <row r="602" ht="12">
      <c r="B602" s="62"/>
    </row>
    <row r="603" ht="12">
      <c r="B603" s="62"/>
    </row>
    <row r="604" ht="12">
      <c r="B604" s="62"/>
    </row>
    <row r="605" spans="2:7" ht="12">
      <c r="B605" s="62"/>
      <c r="F605" s="9"/>
      <c r="G605" s="9"/>
    </row>
    <row r="606" ht="12">
      <c r="B606" s="62"/>
    </row>
    <row r="607" ht="12">
      <c r="B607" s="62"/>
    </row>
    <row r="608" ht="12">
      <c r="B608" s="62"/>
    </row>
    <row r="609" ht="12">
      <c r="B609" s="62"/>
    </row>
    <row r="610" ht="12">
      <c r="B610" s="62"/>
    </row>
    <row r="611" ht="12">
      <c r="B611" s="62"/>
    </row>
    <row r="612" ht="12">
      <c r="B612" s="62"/>
    </row>
    <row r="613" ht="12">
      <c r="B613" s="62"/>
    </row>
    <row r="614" ht="12">
      <c r="B614" s="62"/>
    </row>
    <row r="615" ht="12">
      <c r="B615" s="62"/>
    </row>
    <row r="616" ht="12">
      <c r="B616" s="62"/>
    </row>
    <row r="617" ht="12">
      <c r="B617" s="62"/>
    </row>
    <row r="618" ht="12">
      <c r="B618" s="62"/>
    </row>
    <row r="619" ht="12">
      <c r="B619" s="62"/>
    </row>
    <row r="620" ht="12">
      <c r="B620" s="62"/>
    </row>
    <row r="621" ht="12">
      <c r="B621" s="62"/>
    </row>
    <row r="622" ht="12">
      <c r="B622" s="62"/>
    </row>
    <row r="623" ht="12">
      <c r="B623" s="62"/>
    </row>
    <row r="624" ht="12">
      <c r="B624" s="62"/>
    </row>
    <row r="625" ht="12">
      <c r="B625" s="62"/>
    </row>
    <row r="626" ht="12">
      <c r="B626" s="62"/>
    </row>
    <row r="627" ht="12">
      <c r="B627" s="62"/>
    </row>
    <row r="628" spans="2:7" ht="12">
      <c r="B628" s="62"/>
      <c r="F628" s="9"/>
      <c r="G628" s="9"/>
    </row>
    <row r="629" ht="12">
      <c r="B629" s="62"/>
    </row>
    <row r="630" ht="12">
      <c r="B630" s="62"/>
    </row>
    <row r="631" ht="12">
      <c r="B631" s="62"/>
    </row>
    <row r="632" ht="12">
      <c r="B632" s="62"/>
    </row>
    <row r="633" spans="1:7" ht="12">
      <c r="A633" s="67"/>
      <c r="B633" s="62"/>
      <c r="C633" s="68"/>
      <c r="D633" s="69"/>
      <c r="E633" s="70"/>
      <c r="F633" s="71"/>
      <c r="G633" s="71"/>
    </row>
    <row r="634" spans="1:7" ht="12">
      <c r="A634" s="67"/>
      <c r="B634" s="62"/>
      <c r="C634" s="68"/>
      <c r="D634" s="69"/>
      <c r="E634" s="70"/>
      <c r="F634" s="71"/>
      <c r="G634" s="71"/>
    </row>
    <row r="635" spans="1:7" ht="12">
      <c r="A635" s="67"/>
      <c r="B635" s="62"/>
      <c r="C635" s="68"/>
      <c r="D635" s="69"/>
      <c r="E635" s="70"/>
      <c r="F635" s="71"/>
      <c r="G635" s="71"/>
    </row>
    <row r="636" ht="12">
      <c r="B636" s="62"/>
    </row>
    <row r="637" ht="12">
      <c r="B637" s="62"/>
    </row>
    <row r="638" ht="12">
      <c r="B638" s="62"/>
    </row>
    <row r="639" ht="12">
      <c r="B639" s="62"/>
    </row>
    <row r="640" ht="12">
      <c r="B640" s="62"/>
    </row>
    <row r="641" ht="12">
      <c r="B641" s="62"/>
    </row>
    <row r="642" ht="12">
      <c r="B642" s="62"/>
    </row>
    <row r="643" ht="12">
      <c r="B643" s="62"/>
    </row>
    <row r="644" ht="12">
      <c r="B644" s="62"/>
    </row>
    <row r="645" ht="12">
      <c r="B645" s="62"/>
    </row>
    <row r="646" ht="12">
      <c r="B646" s="62"/>
    </row>
    <row r="647" ht="12">
      <c r="B647" s="62"/>
    </row>
    <row r="648" ht="12">
      <c r="B648" s="62"/>
    </row>
    <row r="649" ht="12">
      <c r="B649" s="62"/>
    </row>
    <row r="650" ht="12">
      <c r="B650" s="62"/>
    </row>
    <row r="652" ht="12" hidden="1">
      <c r="F652" s="10">
        <f>SUBTOTAL(9,E7:E362)</f>
        <v>-26498.479999999952</v>
      </c>
    </row>
    <row r="653" spans="6:8" ht="12">
      <c r="F653" s="9"/>
      <c r="G653" s="9"/>
      <c r="H653" s="9">
        <f>SUBTOTAL(9,H2:H652)</f>
        <v>0</v>
      </c>
    </row>
    <row r="661" ht="12">
      <c r="F661" s="117" t="s">
        <v>20</v>
      </c>
    </row>
  </sheetData>
  <sheetProtection/>
  <autoFilter ref="A1:G651"/>
  <printOptions gridLines="1"/>
  <pageMargins left="0.984251968503937" right="0.5905511811023623" top="0.984251968503937" bottom="0.5905511811023623" header="0.3937007874015748" footer="0.3937007874015748"/>
  <pageSetup horizontalDpi="600" verticalDpi="600" orientation="landscape" paperSize="9" r:id="rId1"/>
  <headerFooter alignWithMargins="0">
    <oddHeader>&amp;L&amp;"MS Sans Serif,Kursiv"&amp;12CP-foreningen avd Trøndelag&amp;C&amp;"MS Sans Serif,Fet"&amp;13
KASSEDAGBOK 2017
</oddHeader>
    <oddFooter>&amp;RSide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Q66"/>
  <sheetViews>
    <sheetView view="pageLayout" zoomScaleSheetLayoutView="100" workbookViewId="0" topLeftCell="A44">
      <selection activeCell="D60" sqref="D60"/>
    </sheetView>
  </sheetViews>
  <sheetFormatPr defaultColWidth="11.421875" defaultRowHeight="12.75"/>
  <cols>
    <col min="1" max="1" width="5.7109375" style="1" customWidth="1"/>
    <col min="2" max="2" width="35.57421875" style="0" customWidth="1"/>
    <col min="3" max="3" width="4.421875" style="0" customWidth="1"/>
    <col min="4" max="12" width="15.7109375" style="13" customWidth="1"/>
    <col min="13" max="13" width="15.7109375" style="0" customWidth="1"/>
    <col min="14" max="14" width="18.421875" style="0" customWidth="1"/>
    <col min="15" max="15" width="15.7109375" style="10" customWidth="1"/>
    <col min="16" max="16" width="12.7109375" style="0" bestFit="1" customWidth="1"/>
  </cols>
  <sheetData>
    <row r="1" spans="1:15" s="6" customFormat="1" ht="24" customHeight="1">
      <c r="A1" s="39"/>
      <c r="B1" s="91" t="s">
        <v>6</v>
      </c>
      <c r="C1" s="91"/>
      <c r="D1" s="105">
        <v>2022</v>
      </c>
      <c r="E1" s="105">
        <v>2021</v>
      </c>
      <c r="F1" s="105">
        <v>2020</v>
      </c>
      <c r="G1" s="105">
        <v>2019</v>
      </c>
      <c r="H1" s="105">
        <v>2018</v>
      </c>
      <c r="I1" s="105">
        <v>2017</v>
      </c>
      <c r="J1" s="105">
        <v>2016</v>
      </c>
      <c r="K1" s="105">
        <v>2015</v>
      </c>
      <c r="L1" s="105">
        <v>2014</v>
      </c>
      <c r="M1" s="105">
        <v>2013</v>
      </c>
      <c r="N1" s="91">
        <v>2012</v>
      </c>
      <c r="O1" s="106">
        <v>2011</v>
      </c>
    </row>
    <row r="2" spans="1:15" s="6" customFormat="1" ht="18" customHeight="1">
      <c r="A2" s="38">
        <v>101</v>
      </c>
      <c r="B2" s="18" t="s">
        <v>418</v>
      </c>
      <c r="C2" s="7"/>
      <c r="D2" s="86">
        <f>-Budsjett!D4</f>
        <v>42020</v>
      </c>
      <c r="E2" s="86">
        <v>33870.4</v>
      </c>
      <c r="F2" s="86">
        <v>34640</v>
      </c>
      <c r="G2" s="86">
        <v>36014.4</v>
      </c>
      <c r="H2" s="86">
        <v>38520</v>
      </c>
      <c r="I2" s="86">
        <v>36504</v>
      </c>
      <c r="J2" s="86">
        <v>37554</v>
      </c>
      <c r="K2" s="86">
        <v>38375</v>
      </c>
      <c r="L2" s="86">
        <v>39330</v>
      </c>
      <c r="M2" s="86">
        <v>40830</v>
      </c>
      <c r="N2" s="86">
        <v>41110</v>
      </c>
      <c r="O2" s="25">
        <v>32830</v>
      </c>
    </row>
    <row r="3" spans="1:15" s="6" customFormat="1" ht="19.5" customHeight="1">
      <c r="A3" s="38" t="s">
        <v>49</v>
      </c>
      <c r="B3" s="82" t="s">
        <v>510</v>
      </c>
      <c r="C3" s="7"/>
      <c r="D3" s="86">
        <f>-Budsjett!D5</f>
        <v>25000</v>
      </c>
      <c r="E3" s="86">
        <v>25000</v>
      </c>
      <c r="F3" s="86">
        <v>15000</v>
      </c>
      <c r="G3" s="86">
        <v>30000</v>
      </c>
      <c r="H3" s="86">
        <v>30000</v>
      </c>
      <c r="I3" s="86">
        <v>25000</v>
      </c>
      <c r="J3" s="86">
        <v>15000</v>
      </c>
      <c r="K3" s="86">
        <v>30000</v>
      </c>
      <c r="L3" s="86">
        <v>30000</v>
      </c>
      <c r="M3" s="86">
        <v>13500</v>
      </c>
      <c r="N3" s="86">
        <v>26000</v>
      </c>
      <c r="O3" s="25">
        <v>25000</v>
      </c>
    </row>
    <row r="4" spans="1:15" s="6" customFormat="1" ht="19.5" customHeight="1">
      <c r="A4" s="38" t="s">
        <v>50</v>
      </c>
      <c r="B4" s="82" t="s">
        <v>511</v>
      </c>
      <c r="C4" s="7"/>
      <c r="D4" s="86">
        <f>-Budsjett!D6</f>
        <v>0</v>
      </c>
      <c r="E4" s="86">
        <v>0</v>
      </c>
      <c r="F4" s="86">
        <v>0</v>
      </c>
      <c r="G4" s="86">
        <v>0</v>
      </c>
      <c r="H4" s="86">
        <v>0</v>
      </c>
      <c r="I4" s="86">
        <v>0</v>
      </c>
      <c r="J4" s="86">
        <v>0</v>
      </c>
      <c r="K4" s="86">
        <v>0</v>
      </c>
      <c r="L4" s="86">
        <v>10000</v>
      </c>
      <c r="M4" s="86">
        <v>5000</v>
      </c>
      <c r="N4" s="86">
        <v>5000</v>
      </c>
      <c r="O4" s="25">
        <v>10000</v>
      </c>
    </row>
    <row r="5" spans="1:15" s="6" customFormat="1" ht="20.25" customHeight="1">
      <c r="A5" s="120" t="s">
        <v>513</v>
      </c>
      <c r="B5" s="82" t="s">
        <v>502</v>
      </c>
      <c r="C5" s="7"/>
      <c r="D5" s="86">
        <f>-Budsjett!D7</f>
        <v>0</v>
      </c>
      <c r="E5" s="86">
        <v>0</v>
      </c>
      <c r="F5" s="86">
        <v>0</v>
      </c>
      <c r="G5" s="86">
        <v>38000</v>
      </c>
      <c r="H5" s="86">
        <v>44000</v>
      </c>
      <c r="I5" s="86">
        <v>100408</v>
      </c>
      <c r="J5" s="86">
        <v>108480</v>
      </c>
      <c r="K5" s="86">
        <v>161700</v>
      </c>
      <c r="L5" s="86">
        <v>82620</v>
      </c>
      <c r="M5" s="86">
        <v>200860</v>
      </c>
      <c r="N5" s="86">
        <v>209990</v>
      </c>
      <c r="O5" s="25">
        <v>164340</v>
      </c>
    </row>
    <row r="6" spans="1:15" s="6" customFormat="1" ht="20.25" customHeight="1">
      <c r="A6" s="120" t="s">
        <v>514</v>
      </c>
      <c r="B6" s="82" t="s">
        <v>515</v>
      </c>
      <c r="C6" s="7"/>
      <c r="D6" s="86">
        <f>-Budsjett!D8</f>
        <v>0</v>
      </c>
      <c r="E6" s="86">
        <v>100000</v>
      </c>
      <c r="F6" s="86">
        <v>35000</v>
      </c>
      <c r="G6" s="86">
        <v>50000</v>
      </c>
      <c r="H6" s="86">
        <v>50000</v>
      </c>
      <c r="I6" s="86">
        <v>107000</v>
      </c>
      <c r="J6" s="86">
        <v>95000</v>
      </c>
      <c r="K6" s="86">
        <v>110000</v>
      </c>
      <c r="L6" s="86">
        <v>50000</v>
      </c>
      <c r="M6" s="86">
        <v>63500</v>
      </c>
      <c r="N6" s="86">
        <v>50000</v>
      </c>
      <c r="O6" s="25">
        <v>60000</v>
      </c>
    </row>
    <row r="7" spans="1:15" s="6" customFormat="1" ht="17.25" customHeight="1">
      <c r="A7" s="38" t="s">
        <v>51</v>
      </c>
      <c r="B7" s="82" t="s">
        <v>512</v>
      </c>
      <c r="C7" s="7"/>
      <c r="D7" s="86">
        <f>-Budsjett!D9</f>
        <v>4805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86">
        <v>4065</v>
      </c>
      <c r="K7" s="86">
        <v>0</v>
      </c>
      <c r="L7" s="86">
        <v>0</v>
      </c>
      <c r="M7" s="86">
        <v>0</v>
      </c>
      <c r="N7" s="86">
        <v>5595</v>
      </c>
      <c r="O7" s="25">
        <v>3040</v>
      </c>
    </row>
    <row r="8" spans="1:15" s="6" customFormat="1" ht="20.25" customHeight="1">
      <c r="A8" s="120" t="s">
        <v>496</v>
      </c>
      <c r="B8" s="18" t="s">
        <v>394</v>
      </c>
      <c r="C8" s="7"/>
      <c r="D8" s="86">
        <f>-Budsjett!D10</f>
        <v>60000</v>
      </c>
      <c r="E8" s="86">
        <v>60000</v>
      </c>
      <c r="F8" s="86">
        <v>60000</v>
      </c>
      <c r="G8" s="86">
        <v>55000</v>
      </c>
      <c r="H8" s="86">
        <v>60000</v>
      </c>
      <c r="I8" s="86">
        <v>60000</v>
      </c>
      <c r="J8" s="86">
        <v>60000</v>
      </c>
      <c r="K8" s="86">
        <v>0</v>
      </c>
      <c r="L8" s="86">
        <v>45000</v>
      </c>
      <c r="M8" s="86">
        <v>60000</v>
      </c>
      <c r="N8" s="86">
        <v>50000</v>
      </c>
      <c r="O8" s="25">
        <v>50000</v>
      </c>
    </row>
    <row r="9" spans="1:15" s="6" customFormat="1" ht="20.25" customHeight="1">
      <c r="A9" s="120" t="s">
        <v>562</v>
      </c>
      <c r="B9" s="82" t="s">
        <v>559</v>
      </c>
      <c r="C9" s="7"/>
      <c r="D9" s="86">
        <f>-Budsjett!D11</f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/>
      <c r="M9" s="86"/>
      <c r="N9" s="86"/>
      <c r="O9" s="25"/>
    </row>
    <row r="10" spans="1:15" s="6" customFormat="1" ht="20.25" customHeight="1">
      <c r="A10" s="120" t="s">
        <v>494</v>
      </c>
      <c r="B10" s="82" t="s">
        <v>495</v>
      </c>
      <c r="C10" s="7"/>
      <c r="D10" s="86">
        <f>-Budsjett!D12</f>
        <v>42722</v>
      </c>
      <c r="E10" s="86">
        <v>25292</v>
      </c>
      <c r="F10" s="86">
        <v>32490</v>
      </c>
      <c r="G10" s="86">
        <v>32344</v>
      </c>
      <c r="H10" s="86">
        <v>29970</v>
      </c>
      <c r="I10" s="86">
        <v>33947</v>
      </c>
      <c r="J10" s="86">
        <v>32727</v>
      </c>
      <c r="K10" s="86">
        <v>37532.91</v>
      </c>
      <c r="L10" s="86">
        <v>37368</v>
      </c>
      <c r="M10" s="86">
        <v>34131</v>
      </c>
      <c r="N10" s="86">
        <v>26617</v>
      </c>
      <c r="O10" s="25">
        <v>22906</v>
      </c>
    </row>
    <row r="11" spans="1:15" s="6" customFormat="1" ht="21" customHeight="1">
      <c r="A11" s="120" t="s">
        <v>498</v>
      </c>
      <c r="B11" s="82" t="s">
        <v>516</v>
      </c>
      <c r="C11" s="7"/>
      <c r="D11" s="86">
        <f>-Budsjett!D13</f>
        <v>20000</v>
      </c>
      <c r="E11" s="86">
        <v>10000</v>
      </c>
      <c r="F11" s="86">
        <v>5000</v>
      </c>
      <c r="G11" s="86">
        <v>5000</v>
      </c>
      <c r="H11" s="86">
        <v>0</v>
      </c>
      <c r="I11" s="86">
        <v>10000</v>
      </c>
      <c r="J11" s="86">
        <v>10000</v>
      </c>
      <c r="K11" s="86">
        <v>20000</v>
      </c>
      <c r="L11" s="86">
        <v>25000</v>
      </c>
      <c r="M11" s="86">
        <v>20000</v>
      </c>
      <c r="N11" s="86">
        <v>25000</v>
      </c>
      <c r="O11" s="25">
        <v>30000</v>
      </c>
    </row>
    <row r="12" spans="1:15" s="6" customFormat="1" ht="21" customHeight="1">
      <c r="A12" s="120" t="s">
        <v>499</v>
      </c>
      <c r="B12" s="82" t="s">
        <v>626</v>
      </c>
      <c r="C12" s="7"/>
      <c r="D12" s="86">
        <f>-Budsjett!D14</f>
        <v>0</v>
      </c>
      <c r="E12" s="86">
        <v>0</v>
      </c>
      <c r="F12" s="86">
        <v>10000</v>
      </c>
      <c r="G12" s="86">
        <v>0</v>
      </c>
      <c r="H12" s="86">
        <v>5000</v>
      </c>
      <c r="I12" s="86">
        <v>0</v>
      </c>
      <c r="J12" s="86">
        <v>5000</v>
      </c>
      <c r="K12" s="86">
        <v>0</v>
      </c>
      <c r="L12" s="86">
        <v>0</v>
      </c>
      <c r="M12" s="86">
        <v>0</v>
      </c>
      <c r="N12" s="86">
        <v>15000</v>
      </c>
      <c r="O12" s="25">
        <v>9000</v>
      </c>
    </row>
    <row r="13" spans="1:15" s="6" customFormat="1" ht="21" customHeight="1">
      <c r="A13" s="120" t="s">
        <v>500</v>
      </c>
      <c r="B13" s="82" t="s">
        <v>604</v>
      </c>
      <c r="C13" s="7"/>
      <c r="D13" s="86">
        <f>-Budsjett!D15</f>
        <v>20000</v>
      </c>
      <c r="E13" s="86">
        <v>0</v>
      </c>
      <c r="F13" s="86">
        <v>20000</v>
      </c>
      <c r="G13" s="86">
        <v>15000</v>
      </c>
      <c r="H13" s="86">
        <v>20000</v>
      </c>
      <c r="I13" s="86">
        <v>20000</v>
      </c>
      <c r="J13" s="86">
        <v>20000</v>
      </c>
      <c r="K13" s="86">
        <v>10000</v>
      </c>
      <c r="L13" s="86">
        <v>10000</v>
      </c>
      <c r="M13" s="86">
        <v>20000</v>
      </c>
      <c r="N13" s="86">
        <v>20000</v>
      </c>
      <c r="O13" s="25">
        <v>20000</v>
      </c>
    </row>
    <row r="14" spans="1:15" s="6" customFormat="1" ht="21" customHeight="1">
      <c r="A14" s="120" t="s">
        <v>501</v>
      </c>
      <c r="B14" s="82" t="s">
        <v>518</v>
      </c>
      <c r="C14" s="7"/>
      <c r="D14" s="86">
        <f>-Budsjett!D17</f>
        <v>50000</v>
      </c>
      <c r="E14" s="86">
        <v>0</v>
      </c>
      <c r="F14" s="86">
        <v>40000</v>
      </c>
      <c r="G14" s="86">
        <v>40000</v>
      </c>
      <c r="H14" s="86">
        <v>0</v>
      </c>
      <c r="I14" s="86">
        <v>40000</v>
      </c>
      <c r="J14" s="86">
        <v>40000</v>
      </c>
      <c r="K14" s="86">
        <v>40000</v>
      </c>
      <c r="L14" s="86">
        <v>40000</v>
      </c>
      <c r="M14" s="86">
        <v>40000</v>
      </c>
      <c r="N14" s="86">
        <v>40000</v>
      </c>
      <c r="O14" s="25">
        <v>30000</v>
      </c>
    </row>
    <row r="15" spans="1:15" s="6" customFormat="1" ht="21" customHeight="1">
      <c r="A15" s="120" t="s">
        <v>563</v>
      </c>
      <c r="B15" s="82" t="s">
        <v>554</v>
      </c>
      <c r="C15" s="7"/>
      <c r="D15" s="86">
        <f>-Budsjett!D16</f>
        <v>30000</v>
      </c>
      <c r="E15" s="86">
        <v>20000</v>
      </c>
      <c r="F15" s="86">
        <v>20000</v>
      </c>
      <c r="G15" s="86">
        <v>20000</v>
      </c>
      <c r="H15" s="86">
        <v>20000</v>
      </c>
      <c r="I15" s="86">
        <v>51500</v>
      </c>
      <c r="J15" s="86">
        <v>20000</v>
      </c>
      <c r="K15" s="86">
        <v>20000</v>
      </c>
      <c r="L15" s="86"/>
      <c r="M15" s="86"/>
      <c r="N15" s="86"/>
      <c r="O15" s="25"/>
    </row>
    <row r="16" spans="1:15" s="6" customFormat="1" ht="18.75" customHeight="1">
      <c r="A16" s="38" t="s">
        <v>52</v>
      </c>
      <c r="B16" s="18" t="s">
        <v>485</v>
      </c>
      <c r="C16" s="7"/>
      <c r="D16" s="86">
        <f>-Budsjett!D18</f>
        <v>41716.3</v>
      </c>
      <c r="E16" s="86">
        <v>36973.13</v>
      </c>
      <c r="F16" s="86">
        <v>30642</v>
      </c>
      <c r="G16" s="86">
        <v>29366.66</v>
      </c>
      <c r="H16" s="86">
        <v>21276.01</v>
      </c>
      <c r="I16" s="86">
        <v>14396.47</v>
      </c>
      <c r="J16" s="86">
        <v>14028.42</v>
      </c>
      <c r="K16" s="86">
        <v>11919.15</v>
      </c>
      <c r="L16" s="86">
        <v>12752.81</v>
      </c>
      <c r="M16" s="86">
        <v>8745.8</v>
      </c>
      <c r="N16" s="86">
        <v>12305.52</v>
      </c>
      <c r="O16" s="25">
        <v>15889.62</v>
      </c>
    </row>
    <row r="17" spans="1:15" s="6" customFormat="1" ht="21.75" customHeight="1">
      <c r="A17" s="120" t="s">
        <v>545</v>
      </c>
      <c r="B17" s="82" t="s">
        <v>548</v>
      </c>
      <c r="C17" s="7"/>
      <c r="D17" s="86">
        <f>-Budsjett!D19</f>
        <v>10000</v>
      </c>
      <c r="E17" s="86">
        <v>50000</v>
      </c>
      <c r="F17" s="86">
        <v>30000</v>
      </c>
      <c r="G17" s="86">
        <v>40000</v>
      </c>
      <c r="H17" s="86">
        <v>0</v>
      </c>
      <c r="I17" s="86">
        <v>45000</v>
      </c>
      <c r="J17" s="86">
        <v>70000</v>
      </c>
      <c r="K17" s="86">
        <v>40000</v>
      </c>
      <c r="L17" s="86">
        <v>70000</v>
      </c>
      <c r="M17" s="86">
        <v>59000</v>
      </c>
      <c r="N17" s="86">
        <v>0</v>
      </c>
      <c r="O17" s="25">
        <v>42291</v>
      </c>
    </row>
    <row r="18" spans="1:15" s="6" customFormat="1" ht="21.75" customHeight="1">
      <c r="A18" s="120" t="s">
        <v>539</v>
      </c>
      <c r="B18" s="82" t="s">
        <v>627</v>
      </c>
      <c r="C18" s="7"/>
      <c r="D18" s="86">
        <f>-Budsjett!D20</f>
        <v>0</v>
      </c>
      <c r="E18" s="86">
        <v>65449</v>
      </c>
      <c r="F18" s="86">
        <v>0</v>
      </c>
      <c r="G18" s="86">
        <v>40000</v>
      </c>
      <c r="H18" s="86">
        <v>0</v>
      </c>
      <c r="I18" s="86">
        <v>0</v>
      </c>
      <c r="J18" s="86">
        <v>80000</v>
      </c>
      <c r="K18" s="86">
        <v>0</v>
      </c>
      <c r="L18" s="86">
        <v>40000</v>
      </c>
      <c r="M18" s="86"/>
      <c r="N18" s="86"/>
      <c r="O18" s="25"/>
    </row>
    <row r="19" spans="1:15" s="6" customFormat="1" ht="21.75" customHeight="1">
      <c r="A19" s="120" t="s">
        <v>561</v>
      </c>
      <c r="B19" s="82" t="s">
        <v>552</v>
      </c>
      <c r="C19" s="7"/>
      <c r="D19" s="86">
        <f>-Budsjett!D21</f>
        <v>50000</v>
      </c>
      <c r="E19" s="86">
        <v>50000</v>
      </c>
      <c r="F19" s="86">
        <v>20000</v>
      </c>
      <c r="G19" s="86">
        <v>0</v>
      </c>
      <c r="H19" s="86">
        <v>0</v>
      </c>
      <c r="I19" s="86">
        <v>20000</v>
      </c>
      <c r="J19" s="86">
        <v>0</v>
      </c>
      <c r="K19" s="86">
        <v>80000</v>
      </c>
      <c r="L19" s="86"/>
      <c r="M19" s="86"/>
      <c r="N19" s="86"/>
      <c r="O19" s="25"/>
    </row>
    <row r="20" spans="1:15" s="6" customFormat="1" ht="21.75" customHeight="1">
      <c r="A20" s="120" t="s">
        <v>564</v>
      </c>
      <c r="B20" s="82" t="s">
        <v>557</v>
      </c>
      <c r="C20" s="7"/>
      <c r="D20" s="86">
        <f>-Budsjett!D22</f>
        <v>0</v>
      </c>
      <c r="E20" s="86">
        <v>0</v>
      </c>
      <c r="F20" s="86">
        <v>0</v>
      </c>
      <c r="G20" s="86">
        <v>5000</v>
      </c>
      <c r="H20" s="86">
        <v>0</v>
      </c>
      <c r="I20" s="86">
        <v>0</v>
      </c>
      <c r="J20" s="86">
        <v>0</v>
      </c>
      <c r="K20" s="86">
        <v>0</v>
      </c>
      <c r="L20" s="86"/>
      <c r="M20" s="86"/>
      <c r="N20" s="86"/>
      <c r="O20" s="25"/>
    </row>
    <row r="21" spans="1:15" s="6" customFormat="1" ht="21.75" customHeight="1">
      <c r="A21" s="120" t="s">
        <v>565</v>
      </c>
      <c r="B21" s="82" t="s">
        <v>558</v>
      </c>
      <c r="C21" s="7"/>
      <c r="D21" s="86">
        <f>-Budsjett!D23</f>
        <v>86400</v>
      </c>
      <c r="E21" s="86">
        <v>10000</v>
      </c>
      <c r="F21" s="86">
        <v>5000</v>
      </c>
      <c r="G21" s="86">
        <v>45000</v>
      </c>
      <c r="H21" s="86">
        <v>21546.04</v>
      </c>
      <c r="I21" s="86">
        <v>6000</v>
      </c>
      <c r="J21" s="86">
        <v>850</v>
      </c>
      <c r="K21" s="86">
        <v>2000</v>
      </c>
      <c r="L21" s="86"/>
      <c r="M21" s="86"/>
      <c r="N21" s="86"/>
      <c r="O21" s="25"/>
    </row>
    <row r="22" spans="1:15" s="6" customFormat="1" ht="21.75" customHeight="1">
      <c r="A22" s="120" t="s">
        <v>587</v>
      </c>
      <c r="B22" s="82" t="s">
        <v>584</v>
      </c>
      <c r="C22" s="7"/>
      <c r="D22" s="86">
        <f>-Budsjett!D24</f>
        <v>30000</v>
      </c>
      <c r="E22" s="86">
        <v>0</v>
      </c>
      <c r="F22" s="86">
        <v>0</v>
      </c>
      <c r="G22" s="86">
        <v>0</v>
      </c>
      <c r="H22" s="86">
        <v>71000</v>
      </c>
      <c r="I22" s="86"/>
      <c r="J22" s="86"/>
      <c r="K22" s="86"/>
      <c r="L22" s="86"/>
      <c r="M22" s="86"/>
      <c r="N22" s="86"/>
      <c r="O22" s="25"/>
    </row>
    <row r="23" spans="1:15" s="6" customFormat="1" ht="18.75" customHeight="1">
      <c r="A23" s="38" t="s">
        <v>53</v>
      </c>
      <c r="B23" s="82" t="s">
        <v>519</v>
      </c>
      <c r="C23" s="7"/>
      <c r="D23" s="86">
        <f>-Budsjett!D25</f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80000</v>
      </c>
      <c r="M23" s="86">
        <v>0</v>
      </c>
      <c r="N23" s="86">
        <v>0</v>
      </c>
      <c r="O23" s="25">
        <v>193000</v>
      </c>
    </row>
    <row r="24" spans="1:15" s="6" customFormat="1" ht="21.75" customHeight="1">
      <c r="A24" s="38" t="s">
        <v>54</v>
      </c>
      <c r="B24" s="18" t="s">
        <v>490</v>
      </c>
      <c r="C24" s="7"/>
      <c r="D24" s="86">
        <f>-Budsjett!D26</f>
        <v>8686</v>
      </c>
      <c r="E24" s="86">
        <v>14177</v>
      </c>
      <c r="F24" s="86">
        <v>9339</v>
      </c>
      <c r="G24" s="86">
        <v>9128</v>
      </c>
      <c r="H24" s="86">
        <v>9099</v>
      </c>
      <c r="I24" s="86">
        <v>8754</v>
      </c>
      <c r="J24" s="86">
        <v>19898</v>
      </c>
      <c r="K24" s="86">
        <v>7326</v>
      </c>
      <c r="L24" s="86">
        <v>5000</v>
      </c>
      <c r="M24" s="86">
        <v>0</v>
      </c>
      <c r="N24" s="86">
        <v>250</v>
      </c>
      <c r="O24" s="25">
        <v>0</v>
      </c>
    </row>
    <row r="25" spans="1:15" s="6" customFormat="1" ht="21" customHeight="1">
      <c r="A25" s="58">
        <v>102</v>
      </c>
      <c r="B25" s="15" t="s">
        <v>395</v>
      </c>
      <c r="C25" s="7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6"/>
      <c r="O25" s="25"/>
    </row>
    <row r="26" spans="1:15" s="6" customFormat="1" ht="21" customHeight="1">
      <c r="A26" s="58" t="s">
        <v>476</v>
      </c>
      <c r="B26" s="82" t="s">
        <v>493</v>
      </c>
      <c r="C26" s="7"/>
      <c r="D26" s="86">
        <f>-Budsjett!D29</f>
        <v>655.15</v>
      </c>
      <c r="E26" s="86">
        <v>1942.9</v>
      </c>
      <c r="F26" s="86">
        <v>2978.7</v>
      </c>
      <c r="G26" s="86">
        <v>2399.17</v>
      </c>
      <c r="H26" s="86">
        <v>576.9</v>
      </c>
      <c r="I26" s="86">
        <v>0</v>
      </c>
      <c r="J26" s="86">
        <v>1459.25</v>
      </c>
      <c r="K26" s="86">
        <v>650</v>
      </c>
      <c r="L26" s="86">
        <v>1100</v>
      </c>
      <c r="M26" s="86">
        <v>800</v>
      </c>
      <c r="N26" s="86">
        <v>3400</v>
      </c>
      <c r="O26" s="25">
        <v>2700</v>
      </c>
    </row>
    <row r="27" spans="1:15" s="6" customFormat="1" ht="21" customHeight="1">
      <c r="A27" s="58" t="s">
        <v>477</v>
      </c>
      <c r="B27" s="18" t="s">
        <v>486</v>
      </c>
      <c r="C27" s="7"/>
      <c r="D27" s="86">
        <f>-Budsjett!D30</f>
        <v>16540.25</v>
      </c>
      <c r="E27" s="86">
        <v>11456</v>
      </c>
      <c r="F27" s="86">
        <v>400</v>
      </c>
      <c r="G27" s="86">
        <v>19769</v>
      </c>
      <c r="H27" s="86">
        <v>21398.15</v>
      </c>
      <c r="I27" s="86">
        <v>18878</v>
      </c>
      <c r="J27" s="86">
        <v>17940</v>
      </c>
      <c r="K27" s="86">
        <v>17225</v>
      </c>
      <c r="L27" s="86">
        <v>16875</v>
      </c>
      <c r="M27" s="86">
        <v>18650</v>
      </c>
      <c r="N27" s="86">
        <v>18000</v>
      </c>
      <c r="O27" s="25">
        <v>17150</v>
      </c>
    </row>
    <row r="28" spans="1:15" s="6" customFormat="1" ht="21" customHeight="1">
      <c r="A28" s="58" t="s">
        <v>478</v>
      </c>
      <c r="B28" s="18" t="s">
        <v>412</v>
      </c>
      <c r="C28" s="7"/>
      <c r="D28" s="86">
        <f>-Budsjett!D31</f>
        <v>1891.25</v>
      </c>
      <c r="E28" s="86">
        <v>0</v>
      </c>
      <c r="F28" s="86">
        <v>0</v>
      </c>
      <c r="G28" s="86">
        <v>6077.23</v>
      </c>
      <c r="H28" s="86">
        <v>3648.78</v>
      </c>
      <c r="I28" s="86">
        <v>2895.37</v>
      </c>
      <c r="J28" s="86">
        <v>3910</v>
      </c>
      <c r="K28" s="86">
        <v>4200</v>
      </c>
      <c r="L28" s="86">
        <v>0</v>
      </c>
      <c r="M28" s="86">
        <v>700</v>
      </c>
      <c r="N28" s="86">
        <v>1700</v>
      </c>
      <c r="O28" s="25">
        <v>1800</v>
      </c>
    </row>
    <row r="29" spans="1:15" s="6" customFormat="1" ht="21" customHeight="1">
      <c r="A29" s="83" t="s">
        <v>542</v>
      </c>
      <c r="B29" s="82" t="s">
        <v>546</v>
      </c>
      <c r="C29" s="7"/>
      <c r="D29" s="86">
        <f>-Budsjett!D32</f>
        <v>14985</v>
      </c>
      <c r="E29" s="86">
        <v>14502.5</v>
      </c>
      <c r="F29" s="86">
        <v>11967.5</v>
      </c>
      <c r="G29" s="86">
        <v>21490.66</v>
      </c>
      <c r="H29" s="86">
        <v>0</v>
      </c>
      <c r="I29" s="86">
        <v>26345</v>
      </c>
      <c r="J29" s="86">
        <v>23375</v>
      </c>
      <c r="K29" s="86">
        <v>16500</v>
      </c>
      <c r="L29" s="86">
        <v>10500</v>
      </c>
      <c r="M29" s="86">
        <v>29500</v>
      </c>
      <c r="N29" s="86">
        <v>0</v>
      </c>
      <c r="O29" s="25">
        <v>16500</v>
      </c>
    </row>
    <row r="30" spans="1:15" s="6" customFormat="1" ht="21" customHeight="1">
      <c r="A30" s="83" t="s">
        <v>566</v>
      </c>
      <c r="B30" s="82" t="s">
        <v>553</v>
      </c>
      <c r="C30" s="7"/>
      <c r="D30" s="86">
        <f>-Budsjett!D33</f>
        <v>5797.9</v>
      </c>
      <c r="E30" s="86">
        <v>25111.6</v>
      </c>
      <c r="F30" s="86">
        <v>5207.5</v>
      </c>
      <c r="G30" s="86">
        <v>0</v>
      </c>
      <c r="H30" s="86">
        <v>0</v>
      </c>
      <c r="I30" s="86">
        <v>-170</v>
      </c>
      <c r="J30" s="86">
        <v>0</v>
      </c>
      <c r="K30" s="86">
        <v>32500</v>
      </c>
      <c r="L30" s="86"/>
      <c r="M30" s="86"/>
      <c r="N30" s="86"/>
      <c r="O30" s="25"/>
    </row>
    <row r="31" spans="1:15" s="6" customFormat="1" ht="21" customHeight="1">
      <c r="A31" s="83" t="s">
        <v>540</v>
      </c>
      <c r="B31" s="82" t="s">
        <v>524</v>
      </c>
      <c r="C31" s="7"/>
      <c r="D31" s="86">
        <f>-Budsjett!D34</f>
        <v>0</v>
      </c>
      <c r="E31" s="86">
        <v>35076.5</v>
      </c>
      <c r="F31" s="86">
        <v>0</v>
      </c>
      <c r="G31" s="86">
        <v>27885</v>
      </c>
      <c r="H31" s="86">
        <v>0</v>
      </c>
      <c r="I31" s="86">
        <v>0</v>
      </c>
      <c r="J31" s="86">
        <v>13995</v>
      </c>
      <c r="K31" s="86">
        <v>0</v>
      </c>
      <c r="L31" s="86">
        <v>38000</v>
      </c>
      <c r="M31" s="86"/>
      <c r="N31" s="86"/>
      <c r="O31" s="25"/>
    </row>
    <row r="32" spans="1:15" s="6" customFormat="1" ht="21" customHeight="1">
      <c r="A32" s="58" t="s">
        <v>479</v>
      </c>
      <c r="B32" s="82" t="s">
        <v>628</v>
      </c>
      <c r="C32" s="7"/>
      <c r="D32" s="86">
        <f>-Budsjett!D35</f>
        <v>3746.4999999999995</v>
      </c>
      <c r="E32" s="86">
        <v>927.63</v>
      </c>
      <c r="F32" s="86">
        <v>2779.18</v>
      </c>
      <c r="G32" s="86">
        <v>5492.61</v>
      </c>
      <c r="H32" s="86">
        <v>4950.29</v>
      </c>
      <c r="I32" s="86">
        <v>8682.54</v>
      </c>
      <c r="J32" s="86">
        <v>4139.25</v>
      </c>
      <c r="K32" s="86">
        <v>1500</v>
      </c>
      <c r="L32" s="86">
        <v>0</v>
      </c>
      <c r="M32" s="86">
        <v>0</v>
      </c>
      <c r="N32" s="86">
        <v>0</v>
      </c>
      <c r="O32" s="25">
        <v>0</v>
      </c>
    </row>
    <row r="33" spans="1:15" s="6" customFormat="1" ht="21" customHeight="1">
      <c r="A33" s="58" t="s">
        <v>480</v>
      </c>
      <c r="B33" s="18" t="s">
        <v>424</v>
      </c>
      <c r="C33" s="7"/>
      <c r="D33" s="86">
        <f>-Budsjett!D36</f>
        <v>8950.42</v>
      </c>
      <c r="E33" s="86">
        <v>3016.23</v>
      </c>
      <c r="F33" s="86">
        <v>146.08</v>
      </c>
      <c r="G33" s="86">
        <v>4339.41</v>
      </c>
      <c r="H33" s="86">
        <v>6406.73</v>
      </c>
      <c r="I33" s="86">
        <v>5920.99</v>
      </c>
      <c r="J33" s="86">
        <v>3670</v>
      </c>
      <c r="K33" s="86">
        <v>3688</v>
      </c>
      <c r="L33" s="86">
        <v>3445</v>
      </c>
      <c r="M33" s="86">
        <v>3182</v>
      </c>
      <c r="N33" s="86">
        <v>3250</v>
      </c>
      <c r="O33" s="25">
        <v>1000</v>
      </c>
    </row>
    <row r="34" spans="1:15" s="6" customFormat="1" ht="21" customHeight="1">
      <c r="A34" s="83" t="s">
        <v>481</v>
      </c>
      <c r="B34" s="82" t="s">
        <v>503</v>
      </c>
      <c r="C34" s="7"/>
      <c r="D34" s="86">
        <f>-Budsjett!D37</f>
        <v>37.2</v>
      </c>
      <c r="E34" s="86">
        <v>14443.6</v>
      </c>
      <c r="F34" s="86">
        <v>10061.1</v>
      </c>
      <c r="G34" s="86">
        <v>20157.1</v>
      </c>
      <c r="H34" s="86">
        <v>30172.7</v>
      </c>
      <c r="I34" s="86">
        <v>40357.3</v>
      </c>
      <c r="J34" s="86">
        <v>45640</v>
      </c>
      <c r="K34" s="86">
        <v>50000</v>
      </c>
      <c r="L34" s="86">
        <v>37500</v>
      </c>
      <c r="M34" s="86">
        <v>60000</v>
      </c>
      <c r="N34" s="86">
        <v>80000</v>
      </c>
      <c r="O34" s="25">
        <v>55000</v>
      </c>
    </row>
    <row r="35" spans="1:15" s="6" customFormat="1" ht="21" customHeight="1">
      <c r="A35" s="83" t="s">
        <v>482</v>
      </c>
      <c r="B35" s="82" t="s">
        <v>629</v>
      </c>
      <c r="C35" s="7"/>
      <c r="D35" s="86">
        <f>-Budsjett!D38</f>
        <v>5200</v>
      </c>
      <c r="E35" s="86">
        <v>1400</v>
      </c>
      <c r="F35" s="86">
        <v>1500</v>
      </c>
      <c r="G35" s="86">
        <v>4616</v>
      </c>
      <c r="H35" s="86">
        <v>5010</v>
      </c>
      <c r="I35" s="86">
        <v>3808.07</v>
      </c>
      <c r="J35" s="86">
        <v>6200</v>
      </c>
      <c r="K35" s="86">
        <v>2200</v>
      </c>
      <c r="L35" s="86"/>
      <c r="M35" s="86"/>
      <c r="N35" s="86"/>
      <c r="O35" s="25"/>
    </row>
    <row r="36" spans="1:15" s="6" customFormat="1" ht="18" customHeight="1">
      <c r="A36" s="58">
        <v>103</v>
      </c>
      <c r="B36" s="18" t="s">
        <v>28</v>
      </c>
      <c r="C36" s="7"/>
      <c r="D36" s="86">
        <f>-Budsjett!D42</f>
        <v>0</v>
      </c>
      <c r="E36" s="86">
        <v>23041.23</v>
      </c>
      <c r="F36" s="86">
        <v>491.25</v>
      </c>
      <c r="G36" s="86">
        <v>0</v>
      </c>
      <c r="H36" s="86">
        <v>13011.8</v>
      </c>
      <c r="I36" s="86">
        <v>0</v>
      </c>
      <c r="J36" s="86">
        <v>0</v>
      </c>
      <c r="K36" s="86">
        <v>50</v>
      </c>
      <c r="L36" s="86">
        <v>800</v>
      </c>
      <c r="M36" s="86">
        <f>Budsjett!E42</f>
        <v>0</v>
      </c>
      <c r="N36" s="86">
        <v>0</v>
      </c>
      <c r="O36" s="25">
        <v>0</v>
      </c>
    </row>
    <row r="37" spans="1:15" s="6" customFormat="1" ht="18" customHeight="1">
      <c r="A37" s="58">
        <v>104</v>
      </c>
      <c r="B37" s="82" t="s">
        <v>555</v>
      </c>
      <c r="C37" s="7"/>
      <c r="D37" s="86">
        <f>-Budsjett!D40</f>
        <v>984.92</v>
      </c>
      <c r="E37" s="86">
        <v>0</v>
      </c>
      <c r="F37" s="86">
        <v>196.49</v>
      </c>
      <c r="G37" s="86">
        <v>5243.28</v>
      </c>
      <c r="H37" s="86">
        <v>298.25</v>
      </c>
      <c r="I37" s="86">
        <v>0</v>
      </c>
      <c r="J37" s="86">
        <v>397.5</v>
      </c>
      <c r="K37" s="86">
        <v>0</v>
      </c>
      <c r="L37" s="86">
        <v>0</v>
      </c>
      <c r="M37" s="86">
        <f>-Budsjett!E42</f>
        <v>0</v>
      </c>
      <c r="N37" s="86">
        <v>0</v>
      </c>
      <c r="O37" s="25">
        <v>0</v>
      </c>
    </row>
    <row r="38" spans="1:15" s="5" customFormat="1" ht="18" customHeight="1">
      <c r="A38" s="58">
        <v>105</v>
      </c>
      <c r="B38" s="18" t="s">
        <v>396</v>
      </c>
      <c r="C38" s="18"/>
      <c r="D38" s="86">
        <f>-Budsjett!D41</f>
        <v>1727.5500000000002</v>
      </c>
      <c r="E38" s="86">
        <v>1947.75</v>
      </c>
      <c r="F38" s="86">
        <v>1864.07</v>
      </c>
      <c r="G38" s="86">
        <v>2886.07</v>
      </c>
      <c r="H38" s="86">
        <v>0</v>
      </c>
      <c r="I38" s="86">
        <v>0</v>
      </c>
      <c r="J38" s="86">
        <v>0</v>
      </c>
      <c r="K38" s="86">
        <v>0</v>
      </c>
      <c r="L38" s="86">
        <v>5000</v>
      </c>
      <c r="M38" s="86">
        <v>0</v>
      </c>
      <c r="N38" s="86">
        <v>0</v>
      </c>
      <c r="O38" s="25">
        <v>10000</v>
      </c>
    </row>
    <row r="39" spans="1:15" s="5" customFormat="1" ht="18" customHeight="1">
      <c r="A39" s="58">
        <v>106</v>
      </c>
      <c r="B39" s="18" t="s">
        <v>397</v>
      </c>
      <c r="C39" s="18"/>
      <c r="D39" s="86">
        <v>0</v>
      </c>
      <c r="E39" s="86">
        <v>0</v>
      </c>
      <c r="F39" s="86">
        <v>0</v>
      </c>
      <c r="G39" s="86">
        <v>0</v>
      </c>
      <c r="H39" s="86">
        <v>0</v>
      </c>
      <c r="I39" s="86">
        <v>0</v>
      </c>
      <c r="J39" s="86">
        <v>0</v>
      </c>
      <c r="K39" s="86">
        <v>0</v>
      </c>
      <c r="L39" s="86">
        <v>0</v>
      </c>
      <c r="M39" s="86">
        <v>0</v>
      </c>
      <c r="N39" s="86">
        <v>0</v>
      </c>
      <c r="O39" s="25">
        <v>28876.47</v>
      </c>
    </row>
    <row r="40" spans="1:15" s="5" customFormat="1" ht="25.5" customHeight="1">
      <c r="A40" s="58"/>
      <c r="B40" s="18"/>
      <c r="C40" s="18"/>
      <c r="D40" s="102">
        <f aca="true" t="shared" si="0" ref="D40:O40">SUM(D2:D39)</f>
        <v>581865.4400000001</v>
      </c>
      <c r="E40" s="102">
        <v>634020.47</v>
      </c>
      <c r="F40" s="102">
        <f>SUM(F2:F39)</f>
        <v>404702.87</v>
      </c>
      <c r="G40" s="102">
        <f>SUM(G2:G39)</f>
        <v>610208.59</v>
      </c>
      <c r="H40" s="102">
        <f>SUM(H2:H39)</f>
        <v>505884.65</v>
      </c>
      <c r="I40" s="102">
        <f>SUM(I2:I39)</f>
        <v>685226.74</v>
      </c>
      <c r="J40" s="102">
        <f>SUM(J2:J39)</f>
        <v>753328.4199999999</v>
      </c>
      <c r="K40" s="102">
        <f t="shared" si="0"/>
        <v>737366.06</v>
      </c>
      <c r="L40" s="102">
        <f t="shared" si="0"/>
        <v>690290.81</v>
      </c>
      <c r="M40" s="102">
        <f t="shared" si="0"/>
        <v>678398.8</v>
      </c>
      <c r="N40" s="102">
        <f t="shared" si="0"/>
        <v>633217.52</v>
      </c>
      <c r="O40" s="74">
        <f t="shared" si="0"/>
        <v>841323.09</v>
      </c>
    </row>
    <row r="41" spans="1:15" s="5" customFormat="1" ht="25.5" customHeight="1">
      <c r="A41" s="58"/>
      <c r="B41" s="18"/>
      <c r="C41" s="18"/>
      <c r="D41" s="88"/>
      <c r="E41" s="88"/>
      <c r="F41" s="88"/>
      <c r="G41" s="88"/>
      <c r="H41" s="88"/>
      <c r="I41" s="88"/>
      <c r="J41" s="88"/>
      <c r="K41" s="88"/>
      <c r="L41" s="88"/>
      <c r="M41" s="18"/>
      <c r="N41" s="88"/>
      <c r="O41" s="108"/>
    </row>
    <row r="42" spans="1:15" s="5" customFormat="1" ht="25.5" customHeight="1">
      <c r="A42" s="58"/>
      <c r="B42" s="18"/>
      <c r="C42" s="18"/>
      <c r="D42" s="107"/>
      <c r="E42" s="107"/>
      <c r="F42" s="107"/>
      <c r="G42" s="107"/>
      <c r="H42" s="107"/>
      <c r="I42" s="107"/>
      <c r="J42" s="107"/>
      <c r="K42" s="107"/>
      <c r="L42" s="107"/>
      <c r="M42" s="18"/>
      <c r="N42" s="88"/>
      <c r="O42" s="108"/>
    </row>
    <row r="43" spans="1:15" s="6" customFormat="1" ht="21" customHeight="1">
      <c r="A43" s="39"/>
      <c r="B43" s="7" t="s">
        <v>7</v>
      </c>
      <c r="C43" s="7"/>
      <c r="D43" s="31"/>
      <c r="E43" s="31"/>
      <c r="F43" s="31"/>
      <c r="G43" s="31"/>
      <c r="H43" s="31"/>
      <c r="I43" s="31"/>
      <c r="J43" s="31"/>
      <c r="K43" s="31"/>
      <c r="L43" s="31"/>
      <c r="M43" s="7"/>
      <c r="N43" s="86"/>
      <c r="O43" s="76"/>
    </row>
    <row r="44" spans="1:17" s="5" customFormat="1" ht="24" customHeight="1">
      <c r="A44" s="58">
        <v>20</v>
      </c>
      <c r="B44" s="18" t="s">
        <v>13</v>
      </c>
      <c r="C44" s="18"/>
      <c r="D44" s="25">
        <f>Budsjett!E61</f>
        <v>874</v>
      </c>
      <c r="E44" s="25">
        <v>83170</v>
      </c>
      <c r="F44" s="25">
        <v>4145.05</v>
      </c>
      <c r="G44" s="25">
        <v>21699.85</v>
      </c>
      <c r="H44" s="25">
        <v>-44185.4</v>
      </c>
      <c r="I44" s="25">
        <v>89368.57</v>
      </c>
      <c r="J44" s="25">
        <v>32931.55</v>
      </c>
      <c r="K44" s="25">
        <v>28541.26</v>
      </c>
      <c r="L44" s="25">
        <v>25555.38</v>
      </c>
      <c r="M44" s="25">
        <v>31822.85</v>
      </c>
      <c r="N44" s="86">
        <v>43846.45</v>
      </c>
      <c r="O44" s="75">
        <v>38026.65</v>
      </c>
      <c r="Q44" s="115"/>
    </row>
    <row r="45" spans="1:17" s="5" customFormat="1" ht="24" customHeight="1">
      <c r="A45" s="58">
        <v>30</v>
      </c>
      <c r="B45" s="82" t="s">
        <v>419</v>
      </c>
      <c r="C45" s="18"/>
      <c r="D45" s="25">
        <f>Budsjett!E68</f>
        <v>77951</v>
      </c>
      <c r="E45" s="25">
        <v>101213</v>
      </c>
      <c r="F45" s="25">
        <v>70270</v>
      </c>
      <c r="G45" s="25">
        <v>149038</v>
      </c>
      <c r="H45" s="25">
        <v>0</v>
      </c>
      <c r="I45" s="25">
        <v>69837.8</v>
      </c>
      <c r="J45" s="25">
        <v>118235.5</v>
      </c>
      <c r="K45" s="25">
        <v>62523</v>
      </c>
      <c r="L45" s="25">
        <v>200140.62</v>
      </c>
      <c r="M45" s="25">
        <v>88240.67</v>
      </c>
      <c r="N45" s="86">
        <v>97770.62</v>
      </c>
      <c r="O45" s="75">
        <v>76178.75</v>
      </c>
      <c r="Q45" s="115"/>
    </row>
    <row r="46" spans="1:17" s="5" customFormat="1" ht="15">
      <c r="A46" s="58">
        <v>30</v>
      </c>
      <c r="B46" s="82" t="s">
        <v>628</v>
      </c>
      <c r="C46" s="18"/>
      <c r="D46" s="25">
        <f>Budsjett!E73</f>
        <v>68303</v>
      </c>
      <c r="E46" s="25">
        <v>70939</v>
      </c>
      <c r="F46" s="25">
        <v>15589.96</v>
      </c>
      <c r="G46" s="25">
        <v>32274.14</v>
      </c>
      <c r="H46" s="25">
        <v>32997.4</v>
      </c>
      <c r="I46" s="25">
        <v>38399</v>
      </c>
      <c r="J46" s="25">
        <v>27705</v>
      </c>
      <c r="K46" s="25">
        <v>20252</v>
      </c>
      <c r="L46" s="25">
        <v>5940</v>
      </c>
      <c r="M46" s="25">
        <v>5116</v>
      </c>
      <c r="N46" s="86">
        <v>15385</v>
      </c>
      <c r="O46" s="75">
        <v>9690</v>
      </c>
      <c r="Q46" s="115"/>
    </row>
    <row r="47" spans="1:17" s="5" customFormat="1" ht="15">
      <c r="A47" s="58">
        <v>30</v>
      </c>
      <c r="B47" s="82" t="s">
        <v>493</v>
      </c>
      <c r="C47" s="18"/>
      <c r="D47" s="25">
        <f>Budsjett!E78</f>
        <v>35261.55</v>
      </c>
      <c r="E47" s="25">
        <v>73731.5</v>
      </c>
      <c r="F47" s="25">
        <v>3500</v>
      </c>
      <c r="G47" s="25">
        <v>24873.75</v>
      </c>
      <c r="H47" s="25">
        <v>14688.1</v>
      </c>
      <c r="I47" s="25">
        <v>13090.6</v>
      </c>
      <c r="J47" s="25">
        <v>16514.88</v>
      </c>
      <c r="K47" s="25">
        <v>17388.73</v>
      </c>
      <c r="L47" s="25">
        <v>6070</v>
      </c>
      <c r="M47" s="25">
        <v>15163.66</v>
      </c>
      <c r="N47" s="86">
        <v>26287.7</v>
      </c>
      <c r="O47" s="75">
        <v>21809</v>
      </c>
      <c r="Q47" s="115"/>
    </row>
    <row r="48" spans="1:17" s="5" customFormat="1" ht="15">
      <c r="A48" s="58">
        <v>30</v>
      </c>
      <c r="B48" s="82" t="s">
        <v>431</v>
      </c>
      <c r="C48" s="18"/>
      <c r="D48" s="25">
        <f>Budsjett!E93</f>
        <v>0</v>
      </c>
      <c r="E48" s="25">
        <v>164251.52</v>
      </c>
      <c r="F48" s="25">
        <v>58750</v>
      </c>
      <c r="G48" s="25">
        <v>112277.37</v>
      </c>
      <c r="H48" s="25">
        <v>147826.02</v>
      </c>
      <c r="I48" s="25">
        <v>234106.35</v>
      </c>
      <c r="J48" s="25">
        <v>388279.69</v>
      </c>
      <c r="K48" s="25">
        <v>314733.45</v>
      </c>
      <c r="L48" s="25">
        <v>349311.94</v>
      </c>
      <c r="M48" s="25">
        <v>360198.98</v>
      </c>
      <c r="N48" s="86">
        <v>396239.01</v>
      </c>
      <c r="O48" s="75">
        <v>554668.3</v>
      </c>
      <c r="Q48" s="115"/>
    </row>
    <row r="49" spans="1:17" s="5" customFormat="1" ht="15">
      <c r="A49" s="58">
        <v>30</v>
      </c>
      <c r="B49" s="82" t="s">
        <v>406</v>
      </c>
      <c r="C49" s="18"/>
      <c r="D49" s="25">
        <f>Budsjett!E97</f>
        <v>28029</v>
      </c>
      <c r="E49" s="25">
        <v>0</v>
      </c>
      <c r="F49" s="25">
        <v>41226.3</v>
      </c>
      <c r="G49" s="25">
        <v>37725.5</v>
      </c>
      <c r="H49" s="25">
        <v>42202</v>
      </c>
      <c r="I49" s="25">
        <v>24571</v>
      </c>
      <c r="J49" s="25">
        <v>30813</v>
      </c>
      <c r="K49" s="25">
        <v>35205</v>
      </c>
      <c r="L49" s="25">
        <v>29214.5</v>
      </c>
      <c r="M49" s="115">
        <v>28130.1</v>
      </c>
      <c r="N49" s="86">
        <v>35601</v>
      </c>
      <c r="O49" s="75">
        <v>35432</v>
      </c>
      <c r="Q49" s="115"/>
    </row>
    <row r="50" spans="1:17" s="5" customFormat="1" ht="15">
      <c r="A50" s="58">
        <v>30</v>
      </c>
      <c r="B50" s="82" t="s">
        <v>509</v>
      </c>
      <c r="C50" s="18"/>
      <c r="D50" s="25">
        <f>Budsjett!E101</f>
        <v>29500</v>
      </c>
      <c r="E50" s="25">
        <v>31500</v>
      </c>
      <c r="F50" s="25">
        <v>29500</v>
      </c>
      <c r="G50" s="25">
        <v>31500</v>
      </c>
      <c r="H50" s="25">
        <v>33500</v>
      </c>
      <c r="I50" s="25">
        <v>27500</v>
      </c>
      <c r="J50" s="25">
        <v>26500</v>
      </c>
      <c r="K50" s="25">
        <v>29500</v>
      </c>
      <c r="L50" s="25">
        <v>21000</v>
      </c>
      <c r="M50" s="25">
        <v>27500</v>
      </c>
      <c r="N50" s="86">
        <v>30500</v>
      </c>
      <c r="O50" s="75">
        <v>49000</v>
      </c>
      <c r="Q50" s="115"/>
    </row>
    <row r="51" spans="1:17" s="5" customFormat="1" ht="15">
      <c r="A51" s="58">
        <v>30</v>
      </c>
      <c r="B51" s="82" t="s">
        <v>421</v>
      </c>
      <c r="C51" s="18"/>
      <c r="D51" s="25">
        <f>Budsjett!E110</f>
        <v>22521</v>
      </c>
      <c r="E51" s="25">
        <v>354.8</v>
      </c>
      <c r="F51" s="25">
        <v>28458.91</v>
      </c>
      <c r="G51" s="25">
        <v>3635</v>
      </c>
      <c r="H51" s="25">
        <v>14730.19</v>
      </c>
      <c r="I51" s="25">
        <v>4764.7</v>
      </c>
      <c r="J51" s="25">
        <v>38798</v>
      </c>
      <c r="K51" s="25">
        <v>3265.5</v>
      </c>
      <c r="L51" s="25">
        <v>7012.7</v>
      </c>
      <c r="M51" s="25">
        <v>2026.27</v>
      </c>
      <c r="N51" s="86">
        <v>14845.1</v>
      </c>
      <c r="O51" s="75">
        <v>9963.47</v>
      </c>
      <c r="Q51" s="115"/>
    </row>
    <row r="52" spans="1:17" s="5" customFormat="1" ht="15">
      <c r="A52" s="58">
        <v>30</v>
      </c>
      <c r="B52" s="82" t="s">
        <v>425</v>
      </c>
      <c r="C52" s="18"/>
      <c r="D52" s="25">
        <f>Budsjett!E84</f>
        <v>317550.29000000004</v>
      </c>
      <c r="E52" s="25">
        <v>14078.91</v>
      </c>
      <c r="F52" s="25">
        <v>61488.06</v>
      </c>
      <c r="G52" s="25">
        <v>92106.26</v>
      </c>
      <c r="H52" s="25">
        <v>250022.07</v>
      </c>
      <c r="I52" s="25">
        <v>70239.63</v>
      </c>
      <c r="J52" s="25">
        <v>47845.17</v>
      </c>
      <c r="K52" s="25">
        <v>167224.77</v>
      </c>
      <c r="L52" s="25">
        <v>38902.48</v>
      </c>
      <c r="M52" s="25">
        <v>89054</v>
      </c>
      <c r="N52" s="86">
        <v>0</v>
      </c>
      <c r="O52" s="75">
        <v>62581.4</v>
      </c>
      <c r="Q52" s="115"/>
    </row>
    <row r="53" spans="1:17" s="5" customFormat="1" ht="15">
      <c r="A53" s="58">
        <v>80</v>
      </c>
      <c r="B53" s="18" t="s">
        <v>371</v>
      </c>
      <c r="C53" s="18"/>
      <c r="D53" s="25">
        <f>Budsjett!E115</f>
        <v>176</v>
      </c>
      <c r="E53" s="25">
        <v>184</v>
      </c>
      <c r="F53" s="25">
        <v>160</v>
      </c>
      <c r="G53" s="25">
        <v>1438.2</v>
      </c>
      <c r="H53" s="25">
        <v>1925.25</v>
      </c>
      <c r="I53" s="25">
        <v>2442</v>
      </c>
      <c r="J53" s="25">
        <v>2472</v>
      </c>
      <c r="K53" s="25">
        <v>2318.75</v>
      </c>
      <c r="L53" s="25">
        <v>1812</v>
      </c>
      <c r="M53" s="25">
        <v>804</v>
      </c>
      <c r="N53" s="86">
        <v>41</v>
      </c>
      <c r="O53" s="75">
        <v>107</v>
      </c>
      <c r="Q53" s="115"/>
    </row>
    <row r="54" spans="1:17" s="5" customFormat="1" ht="21.75" customHeight="1">
      <c r="A54" s="58"/>
      <c r="B54" s="7" t="s">
        <v>18</v>
      </c>
      <c r="C54" s="18"/>
      <c r="D54" s="72">
        <f aca="true" t="shared" si="1" ref="D54:O54">SUM(D44:D53)</f>
        <v>580165.8400000001</v>
      </c>
      <c r="E54" s="72">
        <f aca="true" t="shared" si="2" ref="E54:J54">SUM(E44:E53)</f>
        <v>539422.7300000001</v>
      </c>
      <c r="F54" s="72">
        <f t="shared" si="2"/>
        <v>313088.28</v>
      </c>
      <c r="G54" s="72">
        <f t="shared" si="2"/>
        <v>506568.07</v>
      </c>
      <c r="H54" s="72">
        <f t="shared" si="2"/>
        <v>493705.63</v>
      </c>
      <c r="I54" s="72">
        <f t="shared" si="2"/>
        <v>574319.65</v>
      </c>
      <c r="J54" s="72">
        <f t="shared" si="2"/>
        <v>730094.79</v>
      </c>
      <c r="K54" s="72">
        <f t="shared" si="1"/>
        <v>680952.46</v>
      </c>
      <c r="L54" s="72">
        <f t="shared" si="1"/>
        <v>684959.6199999999</v>
      </c>
      <c r="M54" s="72">
        <f t="shared" si="1"/>
        <v>648056.53</v>
      </c>
      <c r="N54" s="72">
        <f t="shared" si="1"/>
        <v>660515.88</v>
      </c>
      <c r="O54" s="116">
        <f t="shared" si="1"/>
        <v>857456.5700000001</v>
      </c>
      <c r="Q54" s="139"/>
    </row>
    <row r="55" spans="1:15" s="5" customFormat="1" ht="15">
      <c r="A55" s="57"/>
      <c r="N55" s="86"/>
      <c r="O55" s="75"/>
    </row>
    <row r="56" spans="1:17" s="5" customFormat="1" ht="21.75" customHeight="1">
      <c r="A56" s="57"/>
      <c r="B56" s="7" t="s">
        <v>8</v>
      </c>
      <c r="C56" s="7"/>
      <c r="D56" s="59">
        <f aca="true" t="shared" si="3" ref="D56:O56">D40-D54</f>
        <v>1699.5999999999767</v>
      </c>
      <c r="E56" s="59">
        <f aca="true" t="shared" si="4" ref="E56:J56">E40-E54</f>
        <v>94597.73999999987</v>
      </c>
      <c r="F56" s="59">
        <f t="shared" si="4"/>
        <v>91614.58999999997</v>
      </c>
      <c r="G56" s="59">
        <f t="shared" si="4"/>
        <v>103640.51999999996</v>
      </c>
      <c r="H56" s="59">
        <f t="shared" si="4"/>
        <v>12179.020000000019</v>
      </c>
      <c r="I56" s="59">
        <f t="shared" si="4"/>
        <v>110907.08999999997</v>
      </c>
      <c r="J56" s="59">
        <f t="shared" si="4"/>
        <v>23233.62999999989</v>
      </c>
      <c r="K56" s="59">
        <f t="shared" si="3"/>
        <v>56413.60000000009</v>
      </c>
      <c r="L56" s="59">
        <f t="shared" si="3"/>
        <v>5331.190000000177</v>
      </c>
      <c r="M56" s="59">
        <f t="shared" si="3"/>
        <v>30342.27000000002</v>
      </c>
      <c r="N56" s="59">
        <f t="shared" si="3"/>
        <v>-27298.359999999986</v>
      </c>
      <c r="O56" s="59">
        <f t="shared" si="3"/>
        <v>-16133.480000000098</v>
      </c>
      <c r="Q56" s="86"/>
    </row>
    <row r="57" spans="1:17" s="5" customFormat="1" ht="21" customHeight="1">
      <c r="A57" s="57"/>
      <c r="B57" s="18" t="s">
        <v>385</v>
      </c>
      <c r="C57" s="18"/>
      <c r="D57" s="25">
        <f>-Budsjett!D117</f>
        <v>0</v>
      </c>
      <c r="E57" s="25">
        <v>0</v>
      </c>
      <c r="F57" s="25">
        <v>242.72</v>
      </c>
      <c r="G57" s="25">
        <v>306.05</v>
      </c>
      <c r="H57" s="25">
        <v>263.59</v>
      </c>
      <c r="I57" s="25">
        <v>553.66</v>
      </c>
      <c r="J57" s="25">
        <v>522.19</v>
      </c>
      <c r="K57" s="25">
        <v>398.89</v>
      </c>
      <c r="L57" s="25">
        <v>434.7</v>
      </c>
      <c r="M57" s="25">
        <v>378</v>
      </c>
      <c r="N57" s="86">
        <v>297.66</v>
      </c>
      <c r="O57" s="75">
        <v>276.9</v>
      </c>
      <c r="Q57" s="115"/>
    </row>
    <row r="58" spans="1:17" s="5" customFormat="1" ht="21" customHeight="1">
      <c r="A58" s="57"/>
      <c r="B58" s="82" t="s">
        <v>9</v>
      </c>
      <c r="C58" s="7"/>
      <c r="D58" s="74">
        <f aca="true" t="shared" si="5" ref="D58:N58">D56+D57</f>
        <v>1699.5999999999767</v>
      </c>
      <c r="E58" s="74">
        <f>E56+E57</f>
        <v>94597.73999999987</v>
      </c>
      <c r="F58" s="74">
        <f>F56+F57</f>
        <v>91857.30999999997</v>
      </c>
      <c r="G58" s="74">
        <f>G56+G57</f>
        <v>103946.56999999996</v>
      </c>
      <c r="H58" s="74">
        <f>H56+H57</f>
        <v>12442.610000000019</v>
      </c>
      <c r="I58" s="74">
        <f>I56+I57</f>
        <v>111460.74999999997</v>
      </c>
      <c r="J58" s="74">
        <f t="shared" si="5"/>
        <v>23755.819999999887</v>
      </c>
      <c r="K58" s="74">
        <f t="shared" si="5"/>
        <v>56812.49000000009</v>
      </c>
      <c r="L58" s="74">
        <f t="shared" si="5"/>
        <v>5765.890000000177</v>
      </c>
      <c r="M58" s="74">
        <f t="shared" si="5"/>
        <v>30720.27000000002</v>
      </c>
      <c r="N58" s="74">
        <f t="shared" si="5"/>
        <v>-27000.699999999986</v>
      </c>
      <c r="O58" s="74">
        <v>-15857.08</v>
      </c>
      <c r="Q58" s="88"/>
    </row>
    <row r="59" spans="1:17" s="5" customFormat="1" ht="15">
      <c r="A59" s="57"/>
      <c r="B59" s="82" t="s">
        <v>595</v>
      </c>
      <c r="C59" s="82"/>
      <c r="D59" s="86">
        <v>0</v>
      </c>
      <c r="E59" s="86">
        <v>0</v>
      </c>
      <c r="F59" s="86">
        <v>19769</v>
      </c>
      <c r="G59" s="86">
        <v>21398.15</v>
      </c>
      <c r="H59" s="86">
        <v>-21398.15</v>
      </c>
      <c r="I59" s="86">
        <v>0</v>
      </c>
      <c r="J59" s="86">
        <v>-45529.83</v>
      </c>
      <c r="K59" s="86">
        <v>0</v>
      </c>
      <c r="L59" s="86">
        <v>5000</v>
      </c>
      <c r="M59" s="86">
        <v>-5000</v>
      </c>
      <c r="N59" s="114">
        <v>0</v>
      </c>
      <c r="O59" s="117">
        <v>10000</v>
      </c>
      <c r="Q59" s="88"/>
    </row>
    <row r="60" spans="1:17" s="5" customFormat="1" ht="15">
      <c r="A60" s="57"/>
      <c r="B60" s="82" t="s">
        <v>602</v>
      </c>
      <c r="C60" s="82"/>
      <c r="D60" s="86">
        <v>0</v>
      </c>
      <c r="E60" s="86">
        <v>0</v>
      </c>
      <c r="F60" s="86">
        <v>-20000</v>
      </c>
      <c r="G60" s="86">
        <v>-19769</v>
      </c>
      <c r="H60" s="86"/>
      <c r="I60" s="86"/>
      <c r="J60" s="86"/>
      <c r="K60" s="86"/>
      <c r="L60" s="86"/>
      <c r="M60" s="86"/>
      <c r="N60" s="114"/>
      <c r="O60" s="117"/>
      <c r="Q60" s="88"/>
    </row>
    <row r="61" spans="1:17" s="5" customFormat="1" ht="15">
      <c r="A61" s="57"/>
      <c r="B61" s="82" t="s">
        <v>590</v>
      </c>
      <c r="C61" s="82"/>
      <c r="D61" s="86">
        <v>0</v>
      </c>
      <c r="E61" s="86">
        <v>0</v>
      </c>
      <c r="F61" s="86">
        <v>60000</v>
      </c>
      <c r="G61" s="86">
        <v>40000</v>
      </c>
      <c r="H61" s="86">
        <v>-100000</v>
      </c>
      <c r="I61" s="86"/>
      <c r="J61" s="86"/>
      <c r="K61" s="86"/>
      <c r="L61" s="86"/>
      <c r="M61" s="86"/>
      <c r="N61" s="114"/>
      <c r="O61" s="117"/>
      <c r="Q61" s="88"/>
    </row>
    <row r="62" spans="1:17" s="5" customFormat="1" ht="15">
      <c r="A62" s="57"/>
      <c r="B62" s="82" t="s">
        <v>801</v>
      </c>
      <c r="C62" s="82"/>
      <c r="D62" s="86">
        <v>0</v>
      </c>
      <c r="E62" s="86">
        <v>0</v>
      </c>
      <c r="F62" s="86">
        <v>0</v>
      </c>
      <c r="G62" s="86">
        <v>0</v>
      </c>
      <c r="H62" s="86">
        <v>174228.83</v>
      </c>
      <c r="I62" s="86">
        <v>-100000</v>
      </c>
      <c r="J62" s="86">
        <v>-28699</v>
      </c>
      <c r="K62" s="86"/>
      <c r="L62" s="86"/>
      <c r="M62" s="86"/>
      <c r="N62" s="114"/>
      <c r="O62" s="117"/>
      <c r="Q62" s="88"/>
    </row>
    <row r="63" spans="2:17" ht="15">
      <c r="B63" s="110" t="s">
        <v>488</v>
      </c>
      <c r="C63" s="110"/>
      <c r="D63" s="111">
        <f>D58+D59+D60+D62-D61</f>
        <v>1699.5999999999767</v>
      </c>
      <c r="E63" s="111">
        <f>E58+E59+E60-E61</f>
        <v>94597.73999999987</v>
      </c>
      <c r="F63" s="111">
        <f>F58+F59+F60-F61</f>
        <v>31626.30999999997</v>
      </c>
      <c r="G63" s="111">
        <f>G58+G59+G60-G61</f>
        <v>65575.71999999997</v>
      </c>
      <c r="H63" s="111">
        <f>H58+H59+H61+H62</f>
        <v>65273.29000000001</v>
      </c>
      <c r="I63" s="111">
        <f>I58+I59+I62</f>
        <v>11460.74999999997</v>
      </c>
      <c r="J63" s="111">
        <f>J58+J59+J62</f>
        <v>-50473.01000000011</v>
      </c>
      <c r="K63" s="111">
        <f>K58+K59</f>
        <v>56812.49000000009</v>
      </c>
      <c r="L63" s="111">
        <f>L58+L59</f>
        <v>10765.890000000178</v>
      </c>
      <c r="M63" s="111">
        <f>M58+M59</f>
        <v>25720.27000000002</v>
      </c>
      <c r="N63" s="111">
        <f>N58+N59</f>
        <v>-27000.699999999986</v>
      </c>
      <c r="O63" s="111">
        <f>O58+O59</f>
        <v>-5857.08</v>
      </c>
      <c r="Q63" s="140"/>
    </row>
    <row r="64" spans="2:12" ht="12">
      <c r="B64" s="82"/>
      <c r="C64" s="82"/>
      <c r="D64" s="109"/>
      <c r="E64" s="109"/>
      <c r="F64" s="109"/>
      <c r="G64" s="109"/>
      <c r="H64" s="109"/>
      <c r="I64" s="109"/>
      <c r="J64" s="109"/>
      <c r="K64" s="109"/>
      <c r="L64" s="109"/>
    </row>
    <row r="66" ht="12">
      <c r="B66" t="s">
        <v>577</v>
      </c>
    </row>
  </sheetData>
  <sheetProtection/>
  <printOptions/>
  <pageMargins left="0.984251968503937" right="0.7874015748031497" top="1.5748031496062993" bottom="0.984251968503937" header="0.5905511811023623" footer="0.31496062992125984"/>
  <pageSetup horizontalDpi="600" verticalDpi="600" orientation="landscape" paperSize="9" r:id="rId1"/>
  <headerFooter alignWithMargins="0">
    <oddHeader>&amp;L&amp;12Cp-foreningeen avd Trøndelag&amp;C&amp;13
RESULTATREGNSKAP 2022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O88"/>
  <sheetViews>
    <sheetView view="pageLayout" zoomScaleSheetLayoutView="100" workbookViewId="0" topLeftCell="A1">
      <selection activeCell="B21" sqref="B21"/>
    </sheetView>
  </sheetViews>
  <sheetFormatPr defaultColWidth="11.421875" defaultRowHeight="12.75"/>
  <cols>
    <col min="1" max="1" width="32.00390625" style="32" customWidth="1"/>
    <col min="2" max="2" width="15.00390625" style="32" customWidth="1"/>
    <col min="3" max="13" width="15.57421875" style="32" customWidth="1"/>
    <col min="14" max="14" width="17.7109375" style="32" customWidth="1"/>
    <col min="15" max="15" width="15.7109375" style="32" customWidth="1"/>
    <col min="16" max="16384" width="11.421875" style="32" customWidth="1"/>
  </cols>
  <sheetData>
    <row r="1" spans="1:15" ht="26.25" customHeight="1">
      <c r="A1" s="31" t="s">
        <v>1</v>
      </c>
      <c r="C1" s="37">
        <v>2022</v>
      </c>
      <c r="D1" s="37">
        <v>2021</v>
      </c>
      <c r="E1" s="37">
        <v>2020</v>
      </c>
      <c r="F1" s="37">
        <v>2019</v>
      </c>
      <c r="G1" s="37">
        <v>2018</v>
      </c>
      <c r="H1" s="37">
        <v>2017</v>
      </c>
      <c r="I1" s="37">
        <v>2016</v>
      </c>
      <c r="J1" s="37">
        <v>2015</v>
      </c>
      <c r="K1" s="37">
        <v>2014</v>
      </c>
      <c r="L1" s="37">
        <v>2013</v>
      </c>
      <c r="M1" s="37">
        <v>2012</v>
      </c>
      <c r="N1" s="37">
        <v>2011</v>
      </c>
      <c r="O1" s="31"/>
    </row>
    <row r="2" spans="1:15" ht="25.5" customHeight="1">
      <c r="A2" s="33" t="s">
        <v>358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4" ht="16.5" customHeight="1">
      <c r="A3" s="80"/>
      <c r="B3" s="9"/>
      <c r="D3" s="9"/>
      <c r="E3" s="9"/>
      <c r="F3" s="9"/>
      <c r="G3" s="9"/>
      <c r="H3" s="9"/>
      <c r="I3" s="9"/>
      <c r="J3" s="9"/>
      <c r="K3" s="9"/>
      <c r="L3" s="9"/>
      <c r="M3" s="9"/>
      <c r="N3" s="33"/>
    </row>
    <row r="4" spans="1:14" ht="12">
      <c r="A4" s="80"/>
      <c r="B4" s="9">
        <f>Resultat!D60</f>
        <v>0</v>
      </c>
      <c r="C4" s="9"/>
      <c r="D4" s="9">
        <v>0</v>
      </c>
      <c r="E4" s="9">
        <v>-20000</v>
      </c>
      <c r="F4" s="9"/>
      <c r="G4" s="9"/>
      <c r="H4" s="9"/>
      <c r="I4" s="9"/>
      <c r="J4" s="9"/>
      <c r="K4" s="9"/>
      <c r="L4" s="9"/>
      <c r="M4" s="9"/>
      <c r="N4" s="33"/>
    </row>
    <row r="5" spans="1:14" ht="12">
      <c r="A5" s="80"/>
      <c r="B5" s="9">
        <v>0</v>
      </c>
      <c r="C5" s="9"/>
      <c r="D5" s="9">
        <v>0</v>
      </c>
      <c r="E5" s="9">
        <v>6250</v>
      </c>
      <c r="F5" s="9"/>
      <c r="G5" s="9"/>
      <c r="H5" s="9"/>
      <c r="I5" s="9"/>
      <c r="J5" s="9"/>
      <c r="K5" s="9"/>
      <c r="L5" s="9"/>
      <c r="M5" s="9"/>
      <c r="N5" s="33"/>
    </row>
    <row r="6" spans="1:14" ht="12">
      <c r="A6" s="80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3"/>
    </row>
    <row r="7" spans="1:14" ht="12">
      <c r="A7" s="8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3"/>
    </row>
    <row r="8" spans="1:14" ht="17.25" customHeight="1">
      <c r="A8" s="80"/>
      <c r="B8" s="7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33"/>
    </row>
    <row r="9" spans="1:14" ht="12">
      <c r="A9" s="32" t="s">
        <v>386</v>
      </c>
      <c r="C9" s="32">
        <f>SUM(B3:B8)</f>
        <v>0</v>
      </c>
      <c r="D9" s="32">
        <f>SUM(D4:D8)</f>
        <v>0</v>
      </c>
      <c r="E9" s="32">
        <f>SUM(E4:E8)</f>
        <v>-13750</v>
      </c>
      <c r="F9" s="32">
        <v>-19769</v>
      </c>
      <c r="G9" s="32">
        <v>-4807.15</v>
      </c>
      <c r="H9" s="32">
        <v>0</v>
      </c>
      <c r="I9" s="32">
        <v>5248.96</v>
      </c>
      <c r="J9" s="32">
        <v>27540</v>
      </c>
      <c r="K9" s="32">
        <v>27326.15</v>
      </c>
      <c r="L9" s="32">
        <v>24.67</v>
      </c>
      <c r="M9" s="32">
        <v>21966.95</v>
      </c>
      <c r="N9" s="32">
        <v>145558.27</v>
      </c>
    </row>
    <row r="10" spans="1:14" ht="12">
      <c r="A10" s="62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33"/>
    </row>
    <row r="11" spans="1:15" ht="15.75" customHeight="1">
      <c r="A11" s="32" t="s">
        <v>165</v>
      </c>
      <c r="C11" s="32">
        <v>808833.95</v>
      </c>
      <c r="D11" s="32">
        <v>807134.35</v>
      </c>
      <c r="E11" s="32">
        <v>712536.61</v>
      </c>
      <c r="F11" s="32">
        <v>626929.3</v>
      </c>
      <c r="G11" s="32">
        <v>509891.73</v>
      </c>
      <c r="H11" s="32">
        <v>528049.12</v>
      </c>
      <c r="I11" s="32">
        <v>526871.61</v>
      </c>
      <c r="J11" s="32">
        <v>356933.55</v>
      </c>
      <c r="K11" s="32">
        <v>304888.57</v>
      </c>
      <c r="L11" s="32">
        <v>345578</v>
      </c>
      <c r="M11" s="32">
        <v>263213.35</v>
      </c>
      <c r="N11" s="32">
        <v>419800.33</v>
      </c>
      <c r="O11" s="31"/>
    </row>
    <row r="12" ht="15.75" customHeight="1">
      <c r="O12" s="31"/>
    </row>
    <row r="13" spans="1:14" ht="15" customHeight="1">
      <c r="A13" s="72" t="s">
        <v>387</v>
      </c>
      <c r="B13" s="72"/>
      <c r="C13" s="72">
        <f aca="true" t="shared" si="0" ref="C13:K13">SUM(C9:C11)</f>
        <v>808833.95</v>
      </c>
      <c r="D13" s="72">
        <f>SUM(D9:D11)</f>
        <v>807134.35</v>
      </c>
      <c r="E13" s="72">
        <f>SUM(E9:E11)</f>
        <v>698786.61</v>
      </c>
      <c r="F13" s="72">
        <f>SUM(F9:F11)</f>
        <v>607160.3</v>
      </c>
      <c r="G13" s="72">
        <f t="shared" si="0"/>
        <v>505084.57999999996</v>
      </c>
      <c r="H13" s="72">
        <f t="shared" si="0"/>
        <v>528049.12</v>
      </c>
      <c r="I13" s="72">
        <f t="shared" si="0"/>
        <v>532120.57</v>
      </c>
      <c r="J13" s="72">
        <f t="shared" si="0"/>
        <v>384473.55</v>
      </c>
      <c r="K13" s="72">
        <f t="shared" si="0"/>
        <v>332214.72000000003</v>
      </c>
      <c r="L13" s="72">
        <f>SUM(L9:L12)</f>
        <v>345602.67</v>
      </c>
      <c r="M13" s="72">
        <f>SUM(M9:M11)</f>
        <v>285180.3</v>
      </c>
      <c r="N13" s="34">
        <f>SUM(N9:N12)</f>
        <v>565358.6</v>
      </c>
    </row>
    <row r="14" spans="1:14" ht="15.75" customHeight="1">
      <c r="A14" s="62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33"/>
    </row>
    <row r="15" spans="1:14" ht="15.75" customHeight="1">
      <c r="A15" s="62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33"/>
    </row>
    <row r="16" spans="1:14" ht="15.75" customHeight="1">
      <c r="A16" s="62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33"/>
    </row>
    <row r="17" spans="1:14" ht="14.25" customHeight="1">
      <c r="A17" s="62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33"/>
    </row>
    <row r="18" spans="3:14" ht="15.75" customHeight="1">
      <c r="C18" s="41">
        <v>2022</v>
      </c>
      <c r="D18" s="41">
        <v>2021</v>
      </c>
      <c r="E18" s="41">
        <v>2020</v>
      </c>
      <c r="F18" s="41">
        <v>2019</v>
      </c>
      <c r="G18" s="41">
        <v>2018</v>
      </c>
      <c r="H18" s="41">
        <v>2017</v>
      </c>
      <c r="I18" s="41">
        <v>2016</v>
      </c>
      <c r="J18" s="41">
        <v>2015</v>
      </c>
      <c r="K18" s="41">
        <v>2014</v>
      </c>
      <c r="L18" s="41">
        <v>2013</v>
      </c>
      <c r="M18" s="41">
        <v>2012</v>
      </c>
      <c r="N18" s="41">
        <v>2011</v>
      </c>
    </row>
    <row r="19" spans="1:14" ht="12">
      <c r="A19" s="31" t="s">
        <v>4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ht="15.75" customHeight="1"/>
    <row r="21" spans="1:14" ht="15.75" customHeight="1">
      <c r="A21" s="86" t="s">
        <v>639</v>
      </c>
      <c r="B21" s="32">
        <f>D21+D23</f>
        <v>593384.35</v>
      </c>
      <c r="D21" s="32">
        <v>498786.61</v>
      </c>
      <c r="M21" s="32">
        <v>309025.6</v>
      </c>
      <c r="N21" s="32">
        <v>0</v>
      </c>
    </row>
    <row r="22" spans="1:15" ht="39.75" customHeight="1">
      <c r="A22" s="32" t="s">
        <v>388</v>
      </c>
      <c r="B22" s="35">
        <v>0</v>
      </c>
      <c r="C22" s="32">
        <f>SUM(B21:B22)</f>
        <v>593384.35</v>
      </c>
      <c r="D22" s="32">
        <v>0</v>
      </c>
      <c r="E22" s="32">
        <v>467160.3</v>
      </c>
      <c r="F22" s="32">
        <v>401584.58</v>
      </c>
      <c r="G22" s="32">
        <v>336311.29</v>
      </c>
      <c r="H22" s="32">
        <v>324850.54</v>
      </c>
      <c r="I22" s="32">
        <v>375323.55</v>
      </c>
      <c r="J22" s="32">
        <v>318511.06</v>
      </c>
      <c r="K22" s="32">
        <v>307745.17</v>
      </c>
      <c r="L22" s="32">
        <v>282024.9</v>
      </c>
      <c r="N22" s="32">
        <v>0</v>
      </c>
      <c r="O22" s="36"/>
    </row>
    <row r="23" spans="1:14" ht="21" customHeight="1">
      <c r="A23" s="32" t="s">
        <v>5</v>
      </c>
      <c r="C23" s="32">
        <f>Resultat!D63</f>
        <v>1699.5999999999767</v>
      </c>
      <c r="D23" s="32">
        <v>94597.74</v>
      </c>
      <c r="E23" s="32">
        <f>Resultat!F63</f>
        <v>31626.30999999997</v>
      </c>
      <c r="F23" s="32">
        <v>65575.72</v>
      </c>
      <c r="G23" s="32">
        <v>65273.29</v>
      </c>
      <c r="H23" s="32">
        <v>11460.75</v>
      </c>
      <c r="I23" s="32">
        <v>-50473.01</v>
      </c>
      <c r="J23" s="32">
        <v>56812.49</v>
      </c>
      <c r="K23" s="32">
        <v>10765.89</v>
      </c>
      <c r="L23" s="32">
        <v>25720.27</v>
      </c>
      <c r="M23" s="32">
        <v>-27000.7</v>
      </c>
      <c r="N23" s="32">
        <v>309025.6</v>
      </c>
    </row>
    <row r="24" spans="1:8" ht="21" customHeight="1">
      <c r="A24" s="86" t="s">
        <v>601</v>
      </c>
      <c r="B24" s="32">
        <v>200000</v>
      </c>
      <c r="E24" s="32">
        <v>140000</v>
      </c>
      <c r="F24" s="32">
        <v>100000</v>
      </c>
      <c r="G24" s="32">
        <v>174228.83</v>
      </c>
      <c r="H24" s="32">
        <v>74228.83</v>
      </c>
    </row>
    <row r="25" spans="1:8" ht="21" customHeight="1">
      <c r="A25" s="32" t="s">
        <v>591</v>
      </c>
      <c r="B25" s="32">
        <v>0</v>
      </c>
      <c r="D25" s="32">
        <v>0</v>
      </c>
      <c r="E25" s="32">
        <v>0</v>
      </c>
      <c r="F25" s="32">
        <v>0</v>
      </c>
      <c r="G25" s="32">
        <v>-174228.83</v>
      </c>
      <c r="H25" s="32">
        <v>100000</v>
      </c>
    </row>
    <row r="26" spans="1:9" ht="21" customHeight="1">
      <c r="A26" s="32" t="s">
        <v>592</v>
      </c>
      <c r="B26" s="32">
        <v>0</v>
      </c>
      <c r="C26" s="32">
        <f>B24+B25+B26</f>
        <v>200000</v>
      </c>
      <c r="D26" s="32">
        <v>200000</v>
      </c>
      <c r="E26" s="32">
        <v>60000</v>
      </c>
      <c r="F26" s="32">
        <v>40000</v>
      </c>
      <c r="G26" s="32">
        <v>100000</v>
      </c>
      <c r="H26" s="32">
        <v>0</v>
      </c>
      <c r="I26" s="32">
        <v>74228.83</v>
      </c>
    </row>
    <row r="27" spans="1:12" ht="18" customHeight="1">
      <c r="A27" s="31" t="s">
        <v>389</v>
      </c>
      <c r="L27" s="86"/>
    </row>
    <row r="28" spans="1:2" ht="18" customHeight="1">
      <c r="A28" s="155"/>
      <c r="B28" s="70"/>
    </row>
    <row r="29" spans="1:4" ht="18" customHeight="1">
      <c r="A29" s="155" t="s">
        <v>638</v>
      </c>
      <c r="B29" s="70">
        <v>13750</v>
      </c>
      <c r="D29" s="32">
        <v>13750</v>
      </c>
    </row>
    <row r="30" spans="1:2" ht="18" customHeight="1">
      <c r="A30" s="80"/>
      <c r="B30" s="70"/>
    </row>
    <row r="31" spans="1:2" ht="18" customHeight="1">
      <c r="A31" s="80"/>
      <c r="B31" s="70"/>
    </row>
    <row r="32" spans="1:2" ht="12">
      <c r="A32" s="89"/>
      <c r="B32" s="78"/>
    </row>
    <row r="33" spans="1:14" ht="12">
      <c r="A33" s="80"/>
      <c r="B33" s="9"/>
      <c r="C33" s="32">
        <f>SUM(B28:B32)</f>
        <v>13750</v>
      </c>
      <c r="D33" s="32">
        <v>0</v>
      </c>
      <c r="E33" s="32">
        <v>0</v>
      </c>
      <c r="F33" s="32">
        <v>0</v>
      </c>
      <c r="G33" s="32">
        <v>3500</v>
      </c>
      <c r="H33" s="32">
        <v>17509</v>
      </c>
      <c r="I33" s="32">
        <v>133041.2</v>
      </c>
      <c r="J33" s="32">
        <v>9150</v>
      </c>
      <c r="K33" s="32">
        <v>13703.66</v>
      </c>
      <c r="L33" s="32">
        <v>37857.5</v>
      </c>
      <c r="M33" s="32">
        <v>3155.4</v>
      </c>
      <c r="N33" s="32">
        <v>256333</v>
      </c>
    </row>
    <row r="34" spans="1:2" ht="12">
      <c r="A34" s="62"/>
      <c r="B34" s="9"/>
    </row>
    <row r="36" spans="1:14" ht="12">
      <c r="A36" s="72" t="s">
        <v>390</v>
      </c>
      <c r="B36" s="72"/>
      <c r="C36" s="72">
        <f aca="true" t="shared" si="1" ref="C36:K36">SUM(C22:C33)</f>
        <v>808833.95</v>
      </c>
      <c r="D36" s="72">
        <f>SUM(D21:D33)</f>
        <v>807134.35</v>
      </c>
      <c r="E36" s="72">
        <f>SUM(E22:E33)</f>
        <v>698786.61</v>
      </c>
      <c r="F36" s="72">
        <f>SUM(F22:F33)</f>
        <v>607160.3</v>
      </c>
      <c r="G36" s="72">
        <f t="shared" si="1"/>
        <v>505084.57999999996</v>
      </c>
      <c r="H36" s="72">
        <f t="shared" si="1"/>
        <v>528049.12</v>
      </c>
      <c r="I36" s="72">
        <f t="shared" si="1"/>
        <v>532120.5700000001</v>
      </c>
      <c r="J36" s="72">
        <f t="shared" si="1"/>
        <v>384473.55</v>
      </c>
      <c r="K36" s="72">
        <f t="shared" si="1"/>
        <v>332214.72</v>
      </c>
      <c r="L36" s="72">
        <f>SUM(L22:L34)</f>
        <v>345602.67000000004</v>
      </c>
      <c r="M36" s="72">
        <f>SUM(M21:M33)</f>
        <v>285180.3</v>
      </c>
      <c r="N36" s="34">
        <f>SUM(N22:N35)</f>
        <v>565358.6</v>
      </c>
    </row>
    <row r="37" spans="1:2" ht="12">
      <c r="A37" s="62"/>
      <c r="B37" s="9"/>
    </row>
    <row r="38" spans="1:2" ht="12">
      <c r="A38" s="62"/>
      <c r="B38" s="9"/>
    </row>
    <row r="39" spans="1:12" ht="12">
      <c r="A39" s="62"/>
      <c r="B39" s="9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1:2" ht="12">
      <c r="A40" s="86" t="s">
        <v>802</v>
      </c>
      <c r="B40" s="9"/>
    </row>
    <row r="41" spans="3:10" ht="12">
      <c r="C41" s="32">
        <f aca="true" t="shared" si="2" ref="C41:J41">C13-C36</f>
        <v>0</v>
      </c>
      <c r="D41" s="32">
        <f>D13-D36</f>
        <v>0</v>
      </c>
      <c r="E41" s="32">
        <f>E13-E36</f>
        <v>0</v>
      </c>
      <c r="F41" s="32">
        <f t="shared" si="2"/>
        <v>0</v>
      </c>
      <c r="G41" s="32">
        <f t="shared" si="2"/>
        <v>0</v>
      </c>
      <c r="H41" s="32">
        <f t="shared" si="2"/>
        <v>0</v>
      </c>
      <c r="I41" s="32">
        <f t="shared" si="2"/>
        <v>0</v>
      </c>
      <c r="J41" s="32">
        <f t="shared" si="2"/>
        <v>0</v>
      </c>
    </row>
    <row r="42" ht="12">
      <c r="L42" s="86"/>
    </row>
    <row r="74" ht="12">
      <c r="B74" s="9"/>
    </row>
    <row r="79" ht="12">
      <c r="N79" s="32" t="s">
        <v>20</v>
      </c>
    </row>
    <row r="81" spans="1:14" ht="1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6" spans="1:14" ht="12">
      <c r="A86" s="36"/>
      <c r="B86" s="11"/>
      <c r="N86" s="87"/>
    </row>
    <row r="87" ht="12">
      <c r="A87" s="36"/>
    </row>
    <row r="88" ht="12">
      <c r="N88" s="86"/>
    </row>
  </sheetData>
  <sheetProtection/>
  <printOptions/>
  <pageMargins left="1.3779527559055118" right="0.7874015748031497" top="1.968503937007874" bottom="0.984251968503937" header="0.4724409448818898" footer="0.5118110236220472"/>
  <pageSetup horizontalDpi="300" verticalDpi="300" orientation="portrait" paperSize="9" scale="89" r:id="rId1"/>
  <headerFooter alignWithMargins="0">
    <oddHeader>&amp;L&amp;13Cp-foreningen avd Trøndelag&amp;C&amp;13
BALANSE PR. 31.12.2022
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O24"/>
  <sheetViews>
    <sheetView view="pageLayout" workbookViewId="0" topLeftCell="A11">
      <selection activeCell="D26" sqref="D26"/>
    </sheetView>
  </sheetViews>
  <sheetFormatPr defaultColWidth="11.421875" defaultRowHeight="12.75"/>
  <cols>
    <col min="1" max="1" width="6.28125" style="0" customWidth="1"/>
    <col min="2" max="2" width="28.28125" style="0" customWidth="1"/>
    <col min="3" max="3" width="13.57421875" style="0" customWidth="1"/>
    <col min="4" max="14" width="14.7109375" style="0" customWidth="1"/>
    <col min="15" max="15" width="13.57421875" style="0" customWidth="1"/>
  </cols>
  <sheetData>
    <row r="1" spans="1:15" ht="12">
      <c r="A1" s="39"/>
      <c r="B1" s="7" t="s">
        <v>6</v>
      </c>
      <c r="C1" s="7"/>
      <c r="D1" s="73">
        <v>2022</v>
      </c>
      <c r="E1" s="73">
        <v>2021</v>
      </c>
      <c r="F1" s="73">
        <v>2020</v>
      </c>
      <c r="G1" s="73">
        <v>2019</v>
      </c>
      <c r="H1" s="73">
        <v>2018</v>
      </c>
      <c r="I1" s="73">
        <v>2017</v>
      </c>
      <c r="J1" s="73">
        <v>2016</v>
      </c>
      <c r="K1" s="73">
        <v>2015</v>
      </c>
      <c r="L1" s="73">
        <v>2014</v>
      </c>
      <c r="M1" s="73">
        <v>2013</v>
      </c>
      <c r="N1" s="73">
        <v>2012</v>
      </c>
      <c r="O1" s="7">
        <v>2011</v>
      </c>
    </row>
    <row r="2" spans="1:14" ht="12">
      <c r="A2" s="38"/>
      <c r="B2" s="18"/>
      <c r="C2" s="7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5" ht="12">
      <c r="A3" s="38"/>
      <c r="B3" s="82" t="s">
        <v>448</v>
      </c>
      <c r="C3" s="7"/>
      <c r="D3" s="32">
        <f>Resultat!D40</f>
        <v>581865.4400000001</v>
      </c>
      <c r="E3" s="32">
        <v>634020.47</v>
      </c>
      <c r="F3" s="32">
        <v>404702.87</v>
      </c>
      <c r="G3" s="32">
        <v>610208.59</v>
      </c>
      <c r="H3" s="32">
        <v>505884.65</v>
      </c>
      <c r="I3" s="32">
        <v>685226.74</v>
      </c>
      <c r="J3" s="32">
        <v>753328.42</v>
      </c>
      <c r="K3" s="32">
        <v>737366.06</v>
      </c>
      <c r="L3" s="32">
        <v>690290.81</v>
      </c>
      <c r="M3" s="32">
        <v>678398.8</v>
      </c>
      <c r="N3" s="32">
        <v>633217.52</v>
      </c>
      <c r="O3" s="32">
        <v>841323.09</v>
      </c>
    </row>
    <row r="4" spans="1:15" ht="12">
      <c r="A4" s="38"/>
      <c r="B4" s="82" t="s">
        <v>449</v>
      </c>
      <c r="C4" s="7"/>
      <c r="D4" s="32">
        <v>76200</v>
      </c>
      <c r="E4" s="32">
        <v>88600</v>
      </c>
      <c r="F4" s="32">
        <v>53000</v>
      </c>
      <c r="G4" s="32">
        <v>65300</v>
      </c>
      <c r="H4" s="32">
        <v>90400</v>
      </c>
      <c r="I4" s="32">
        <v>85050</v>
      </c>
      <c r="J4" s="32">
        <v>64800</v>
      </c>
      <c r="K4" s="32">
        <v>112025</v>
      </c>
      <c r="L4" s="32">
        <v>82050</v>
      </c>
      <c r="M4" s="32">
        <v>79122</v>
      </c>
      <c r="N4" s="32">
        <v>81137</v>
      </c>
      <c r="O4" s="32">
        <v>63605</v>
      </c>
    </row>
    <row r="5" spans="1:15" ht="12">
      <c r="A5" s="38"/>
      <c r="B5" s="82" t="s">
        <v>450</v>
      </c>
      <c r="C5" s="7"/>
      <c r="D5" s="32">
        <v>0</v>
      </c>
      <c r="E5" s="32">
        <v>2432.46</v>
      </c>
      <c r="F5" s="32">
        <v>2083.92</v>
      </c>
      <c r="G5" s="32">
        <v>4.09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28.35</v>
      </c>
      <c r="O5" s="32">
        <v>104780</v>
      </c>
    </row>
    <row r="6" spans="1:15" ht="12">
      <c r="A6" s="38"/>
      <c r="B6" s="90"/>
      <c r="C6" s="91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2:15" ht="12">
      <c r="B7" s="92" t="s">
        <v>451</v>
      </c>
      <c r="C7" s="92"/>
      <c r="D7" s="72">
        <f aca="true" t="shared" si="0" ref="D7:O7">SUM(D3:D6)</f>
        <v>658065.4400000001</v>
      </c>
      <c r="E7" s="72">
        <f aca="true" t="shared" si="1" ref="E7:J7">SUM(E3:E6)</f>
        <v>725052.9299999999</v>
      </c>
      <c r="F7" s="72">
        <f t="shared" si="1"/>
        <v>459786.79</v>
      </c>
      <c r="G7" s="72">
        <f t="shared" si="1"/>
        <v>675512.6799999999</v>
      </c>
      <c r="H7" s="72">
        <f t="shared" si="1"/>
        <v>596284.65</v>
      </c>
      <c r="I7" s="72">
        <f t="shared" si="1"/>
        <v>770276.74</v>
      </c>
      <c r="J7" s="72">
        <f t="shared" si="1"/>
        <v>818128.42</v>
      </c>
      <c r="K7" s="72">
        <f t="shared" si="0"/>
        <v>849391.06</v>
      </c>
      <c r="L7" s="72">
        <f t="shared" si="0"/>
        <v>772340.81</v>
      </c>
      <c r="M7" s="72">
        <f t="shared" si="0"/>
        <v>757520.8</v>
      </c>
      <c r="N7" s="72">
        <f t="shared" si="0"/>
        <v>714382.87</v>
      </c>
      <c r="O7" s="72">
        <f t="shared" si="0"/>
        <v>1009708.09</v>
      </c>
    </row>
    <row r="8" spans="4:15" ht="12"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4:15" ht="12"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ht="12">
      <c r="A10" s="39"/>
      <c r="B10" s="7" t="s">
        <v>7</v>
      </c>
      <c r="C10" s="7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5" ht="12">
      <c r="A11" s="58"/>
      <c r="B11" s="82" t="s">
        <v>452</v>
      </c>
      <c r="C11" s="18"/>
      <c r="D11" s="32">
        <f>Resultat!D54</f>
        <v>580165.8400000001</v>
      </c>
      <c r="E11" s="32">
        <v>539422.73</v>
      </c>
      <c r="F11" s="32">
        <v>313088.28</v>
      </c>
      <c r="G11" s="32">
        <v>506568.07</v>
      </c>
      <c r="H11" s="32">
        <v>493705.63</v>
      </c>
      <c r="I11" s="32">
        <v>574319.65</v>
      </c>
      <c r="J11" s="32">
        <v>730094.79</v>
      </c>
      <c r="K11" s="32">
        <v>680952.46</v>
      </c>
      <c r="L11" s="32">
        <v>684959.62</v>
      </c>
      <c r="M11" s="32">
        <v>648056.53</v>
      </c>
      <c r="N11" s="32">
        <v>660515.88</v>
      </c>
      <c r="O11" s="32">
        <v>857457.07</v>
      </c>
    </row>
    <row r="12" spans="1:15" ht="12">
      <c r="A12" s="58"/>
      <c r="B12" s="82" t="s">
        <v>453</v>
      </c>
      <c r="C12" s="18"/>
      <c r="D12" s="32">
        <v>78092.36</v>
      </c>
      <c r="E12" s="32">
        <v>105738.02</v>
      </c>
      <c r="F12" s="32">
        <v>74405.33</v>
      </c>
      <c r="G12" s="32">
        <v>108261.46</v>
      </c>
      <c r="H12" s="32">
        <v>65340.69</v>
      </c>
      <c r="I12" s="32">
        <v>61356.56</v>
      </c>
      <c r="J12" s="32">
        <v>64034.06</v>
      </c>
      <c r="K12" s="32">
        <v>86184.51</v>
      </c>
      <c r="L12" s="32">
        <v>73248.69</v>
      </c>
      <c r="M12" s="32">
        <v>108551.46</v>
      </c>
      <c r="N12" s="32">
        <v>66606.8</v>
      </c>
      <c r="O12" s="32">
        <v>66852.29</v>
      </c>
    </row>
    <row r="13" spans="1:15" ht="12">
      <c r="A13" s="58"/>
      <c r="B13" s="82" t="s">
        <v>454</v>
      </c>
      <c r="C13" s="18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133656.47</v>
      </c>
    </row>
    <row r="14" spans="1:15" ht="12">
      <c r="A14" s="58"/>
      <c r="B14" s="82"/>
      <c r="C14" s="18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12">
      <c r="A15" s="58"/>
      <c r="B15" s="92" t="s">
        <v>18</v>
      </c>
      <c r="C15" s="93"/>
      <c r="D15" s="72">
        <f aca="true" t="shared" si="2" ref="D15:O15">SUM(D11:D14)</f>
        <v>658258.2000000001</v>
      </c>
      <c r="E15" s="72">
        <f aca="true" t="shared" si="3" ref="E15:J15">SUM(E11:E14)</f>
        <v>645160.75</v>
      </c>
      <c r="F15" s="72">
        <f t="shared" si="3"/>
        <v>387493.61000000004</v>
      </c>
      <c r="G15" s="72">
        <f t="shared" si="3"/>
        <v>614829.53</v>
      </c>
      <c r="H15" s="72">
        <f t="shared" si="3"/>
        <v>559046.3200000001</v>
      </c>
      <c r="I15" s="72">
        <f t="shared" si="3"/>
        <v>635676.21</v>
      </c>
      <c r="J15" s="72">
        <f t="shared" si="3"/>
        <v>794128.8500000001</v>
      </c>
      <c r="K15" s="72">
        <f t="shared" si="2"/>
        <v>767136.97</v>
      </c>
      <c r="L15" s="72">
        <f t="shared" si="2"/>
        <v>758208.31</v>
      </c>
      <c r="M15" s="72">
        <f t="shared" si="2"/>
        <v>756607.99</v>
      </c>
      <c r="N15" s="72">
        <f t="shared" si="2"/>
        <v>727122.68</v>
      </c>
      <c r="O15" s="72">
        <f t="shared" si="2"/>
        <v>1057965.83</v>
      </c>
    </row>
    <row r="16" spans="1:15" ht="15">
      <c r="A16" s="57"/>
      <c r="B16" s="5"/>
      <c r="C16" s="5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</row>
    <row r="17" spans="1:15" ht="15">
      <c r="A17" s="57"/>
      <c r="B17" s="7" t="s">
        <v>8</v>
      </c>
      <c r="C17" s="7"/>
      <c r="D17" s="32">
        <f aca="true" t="shared" si="4" ref="D17:I17">D7-D15</f>
        <v>-192.7600000000093</v>
      </c>
      <c r="E17" s="32">
        <f t="shared" si="4"/>
        <v>79892.17999999993</v>
      </c>
      <c r="F17" s="32">
        <f t="shared" si="4"/>
        <v>72293.17999999993</v>
      </c>
      <c r="G17" s="32">
        <f t="shared" si="4"/>
        <v>60683.14999999991</v>
      </c>
      <c r="H17" s="32">
        <f t="shared" si="4"/>
        <v>37238.32999999996</v>
      </c>
      <c r="I17" s="32">
        <f t="shared" si="4"/>
        <v>134600.53000000003</v>
      </c>
      <c r="J17" s="32">
        <v>23999.57</v>
      </c>
      <c r="K17" s="32">
        <v>82254.09</v>
      </c>
      <c r="L17" s="32">
        <v>14132.5</v>
      </c>
      <c r="M17" s="32">
        <v>912.81</v>
      </c>
      <c r="N17" s="32">
        <f>N7-N15</f>
        <v>-12739.810000000056</v>
      </c>
      <c r="O17" s="32">
        <v>-48257.74</v>
      </c>
    </row>
    <row r="18" spans="1:15" ht="15">
      <c r="A18" s="57"/>
      <c r="B18" s="18" t="s">
        <v>385</v>
      </c>
      <c r="C18" s="18"/>
      <c r="D18" s="32">
        <v>0</v>
      </c>
      <c r="E18" s="32">
        <v>0</v>
      </c>
      <c r="F18" s="32">
        <v>263.94</v>
      </c>
      <c r="G18" s="32">
        <v>348.08</v>
      </c>
      <c r="H18" s="32">
        <v>486.89</v>
      </c>
      <c r="I18" s="32">
        <v>981.88</v>
      </c>
      <c r="J18" s="32">
        <v>816.42</v>
      </c>
      <c r="K18" s="32">
        <v>1258.81</v>
      </c>
      <c r="L18" s="32">
        <v>0</v>
      </c>
      <c r="M18" s="32">
        <v>649.02</v>
      </c>
      <c r="N18" s="32">
        <v>813.17</v>
      </c>
      <c r="O18" s="32">
        <v>700.66</v>
      </c>
    </row>
    <row r="19" spans="1:15" ht="15">
      <c r="A19" s="57"/>
      <c r="B19" s="82" t="s">
        <v>588</v>
      </c>
      <c r="C19" s="18"/>
      <c r="D19" s="32">
        <v>0</v>
      </c>
      <c r="E19" s="32">
        <v>0</v>
      </c>
      <c r="F19" s="32">
        <v>0</v>
      </c>
      <c r="G19" s="32">
        <v>21398.15</v>
      </c>
      <c r="H19" s="32">
        <v>-21398.15</v>
      </c>
      <c r="I19" s="32">
        <v>0</v>
      </c>
      <c r="J19" s="32">
        <v>-45529.83</v>
      </c>
      <c r="K19" s="32"/>
      <c r="L19" s="32"/>
      <c r="M19" s="32"/>
      <c r="N19" s="32"/>
      <c r="O19" s="32"/>
    </row>
    <row r="20" spans="1:15" ht="15">
      <c r="A20" s="57"/>
      <c r="B20" s="82" t="s">
        <v>595</v>
      </c>
      <c r="C20" s="18"/>
      <c r="D20" s="32">
        <v>0</v>
      </c>
      <c r="E20" s="32">
        <v>0</v>
      </c>
      <c r="F20" s="32">
        <v>19769</v>
      </c>
      <c r="G20" s="32">
        <v>-19769</v>
      </c>
      <c r="H20" s="32"/>
      <c r="I20" s="32"/>
      <c r="J20" s="32"/>
      <c r="K20" s="32"/>
      <c r="L20" s="32"/>
      <c r="M20" s="32"/>
      <c r="N20" s="32"/>
      <c r="O20" s="32"/>
    </row>
    <row r="21" spans="1:15" ht="15">
      <c r="A21" s="57"/>
      <c r="B21" s="82" t="s">
        <v>600</v>
      </c>
      <c r="C21" s="18"/>
      <c r="D21" s="32">
        <v>0</v>
      </c>
      <c r="E21" s="32">
        <v>0</v>
      </c>
      <c r="F21" s="32">
        <v>-20000</v>
      </c>
      <c r="G21" s="32">
        <v>-40000</v>
      </c>
      <c r="H21" s="32"/>
      <c r="I21" s="32"/>
      <c r="J21" s="32"/>
      <c r="K21" s="32"/>
      <c r="L21" s="32"/>
      <c r="M21" s="32"/>
      <c r="N21" s="32"/>
      <c r="O21" s="32"/>
    </row>
    <row r="22" spans="1:15" ht="15">
      <c r="A22" s="57"/>
      <c r="B22" s="82" t="s">
        <v>575</v>
      </c>
      <c r="C22" s="18"/>
      <c r="D22" s="32">
        <v>0</v>
      </c>
      <c r="E22" s="32">
        <v>0</v>
      </c>
      <c r="F22" s="32">
        <v>60000</v>
      </c>
      <c r="G22" s="32">
        <v>40000</v>
      </c>
      <c r="H22" s="32">
        <v>174228.83</v>
      </c>
      <c r="I22" s="32">
        <v>-100000</v>
      </c>
      <c r="J22" s="32">
        <v>-28699</v>
      </c>
      <c r="K22" s="32">
        <v>0</v>
      </c>
      <c r="L22" s="32">
        <v>-5000</v>
      </c>
      <c r="M22" s="32">
        <v>5000</v>
      </c>
      <c r="N22" s="32">
        <v>0</v>
      </c>
      <c r="O22" s="32">
        <v>10000</v>
      </c>
    </row>
    <row r="23" spans="1:15" ht="15">
      <c r="A23" s="57"/>
      <c r="B23" s="92" t="s">
        <v>9</v>
      </c>
      <c r="C23" s="92"/>
      <c r="D23" s="72">
        <f>SUM(D17:D22)</f>
        <v>-192.7600000000093</v>
      </c>
      <c r="E23" s="72">
        <f>SUM(E17:E22)</f>
        <v>79892.17999999993</v>
      </c>
      <c r="F23" s="72">
        <f>SUM(F17:F22)</f>
        <v>132326.11999999994</v>
      </c>
      <c r="G23" s="72">
        <f>SUM(G17:G22)</f>
        <v>62660.37999999992</v>
      </c>
      <c r="H23" s="72">
        <f>H17+H18+H19+H22</f>
        <v>190555.89999999994</v>
      </c>
      <c r="I23" s="72">
        <f>I17+I18+I19+I22</f>
        <v>35582.41000000003</v>
      </c>
      <c r="J23" s="72">
        <f>J17+J18+J19+J22</f>
        <v>-49412.840000000004</v>
      </c>
      <c r="K23" s="72">
        <f>K17+K18-K22</f>
        <v>83512.9</v>
      </c>
      <c r="L23" s="72">
        <f>L17+L18-L22</f>
        <v>19132.5</v>
      </c>
      <c r="M23" s="72">
        <f>M17+M18-M22</f>
        <v>-3438.17</v>
      </c>
      <c r="N23" s="72">
        <f>SUM(N17:N22)</f>
        <v>-11926.640000000056</v>
      </c>
      <c r="O23" s="72">
        <f>SUM(O17:O22)</f>
        <v>-37557.079999999994</v>
      </c>
    </row>
    <row r="24" spans="5:7" ht="12">
      <c r="E24" s="32"/>
      <c r="F24" s="32"/>
      <c r="G24" s="32"/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&amp;C&amp;12Totalt resultatregnskap 2022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O52"/>
  <sheetViews>
    <sheetView view="pageLayout" workbookViewId="0" topLeftCell="A1">
      <selection activeCell="B45" sqref="B45"/>
    </sheetView>
  </sheetViews>
  <sheetFormatPr defaultColWidth="11.421875" defaultRowHeight="12.75"/>
  <cols>
    <col min="1" max="1" width="28.28125" style="0" customWidth="1"/>
    <col min="2" max="2" width="16.57421875" style="0" customWidth="1"/>
    <col min="3" max="13" width="12.7109375" style="0" customWidth="1"/>
    <col min="14" max="14" width="14.421875" style="0" customWidth="1"/>
  </cols>
  <sheetData>
    <row r="1" spans="1:15" ht="12">
      <c r="A1" s="31" t="s">
        <v>1</v>
      </c>
      <c r="B1" s="32"/>
      <c r="C1" s="37">
        <v>2022</v>
      </c>
      <c r="D1" s="37">
        <v>2021</v>
      </c>
      <c r="E1" s="37">
        <v>2020</v>
      </c>
      <c r="F1" s="37">
        <v>2019</v>
      </c>
      <c r="G1" s="37">
        <v>2018</v>
      </c>
      <c r="H1" s="37">
        <v>2017</v>
      </c>
      <c r="I1" s="37">
        <v>2016</v>
      </c>
      <c r="J1" s="37">
        <v>2015</v>
      </c>
      <c r="K1" s="37">
        <v>2014</v>
      </c>
      <c r="L1" s="37">
        <v>2013</v>
      </c>
      <c r="M1" s="37">
        <v>2012</v>
      </c>
      <c r="N1" s="37">
        <v>2011</v>
      </c>
      <c r="O1" s="31"/>
    </row>
    <row r="2" spans="1:15" ht="12">
      <c r="A2" s="33" t="s">
        <v>358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2">
      <c r="A3" s="80" t="s">
        <v>434</v>
      </c>
      <c r="B3" s="9">
        <f>Balanse!C9</f>
        <v>0</v>
      </c>
      <c r="C3" s="9"/>
      <c r="D3" s="9">
        <v>0</v>
      </c>
      <c r="E3" s="9">
        <v>-13750</v>
      </c>
      <c r="F3" s="9">
        <v>-19769</v>
      </c>
      <c r="G3" s="9"/>
      <c r="H3" s="9"/>
      <c r="I3" s="9"/>
      <c r="J3" s="9"/>
      <c r="K3" s="9"/>
      <c r="L3" s="9">
        <v>24.67</v>
      </c>
      <c r="M3" s="9"/>
      <c r="N3" s="33"/>
      <c r="O3" s="32"/>
    </row>
    <row r="4" spans="1:15" ht="12">
      <c r="A4" s="80" t="s">
        <v>435</v>
      </c>
      <c r="B4" s="9">
        <v>0</v>
      </c>
      <c r="C4" s="9"/>
      <c r="D4" s="9">
        <v>0</v>
      </c>
      <c r="E4" s="9">
        <v>0</v>
      </c>
      <c r="F4" s="9">
        <v>1400</v>
      </c>
      <c r="G4" s="9"/>
      <c r="H4" s="9"/>
      <c r="I4" s="9"/>
      <c r="J4" s="9"/>
      <c r="K4" s="9"/>
      <c r="L4" s="9">
        <v>15862.5</v>
      </c>
      <c r="M4" s="9"/>
      <c r="N4" s="33"/>
      <c r="O4" s="32"/>
    </row>
    <row r="5" spans="1:15" ht="12">
      <c r="A5" s="80" t="s">
        <v>436</v>
      </c>
      <c r="B5" s="78">
        <v>0</v>
      </c>
      <c r="C5" s="9"/>
      <c r="D5" s="9"/>
      <c r="E5" s="9"/>
      <c r="F5" s="9"/>
      <c r="G5" s="9"/>
      <c r="H5" s="9"/>
      <c r="I5" s="9"/>
      <c r="J5" s="9"/>
      <c r="K5" s="9"/>
      <c r="L5" s="9">
        <v>0</v>
      </c>
      <c r="M5" s="9"/>
      <c r="N5" s="33"/>
      <c r="O5" s="32"/>
    </row>
    <row r="6" spans="1:15" ht="12">
      <c r="A6" s="66" t="s">
        <v>386</v>
      </c>
      <c r="B6" s="32"/>
      <c r="C6" s="32">
        <f>SUM(B3:B5)</f>
        <v>0</v>
      </c>
      <c r="D6" s="32">
        <f>SUM(D3:D5)</f>
        <v>0</v>
      </c>
      <c r="E6" s="32">
        <f>SUM(E3:E5)</f>
        <v>-13750</v>
      </c>
      <c r="F6" s="32">
        <f>SUM(F3:F5)</f>
        <v>-18369</v>
      </c>
      <c r="G6" s="32">
        <v>12701.85</v>
      </c>
      <c r="H6" s="32">
        <v>17509</v>
      </c>
      <c r="I6" s="32">
        <v>1208.96</v>
      </c>
      <c r="J6" s="32">
        <v>29940</v>
      </c>
      <c r="K6" s="32">
        <v>23360</v>
      </c>
      <c r="L6" s="32">
        <f>SUM(L3:L5)</f>
        <v>15887.17</v>
      </c>
      <c r="M6" s="32">
        <v>21966.95</v>
      </c>
      <c r="N6" s="32">
        <v>145558.27</v>
      </c>
      <c r="O6" s="32"/>
    </row>
    <row r="7" spans="1:15" ht="1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12">
      <c r="A8" s="94" t="s">
        <v>455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12">
      <c r="A9" s="86" t="s">
        <v>456</v>
      </c>
      <c r="B9" s="32">
        <v>1500000</v>
      </c>
      <c r="C9" s="32"/>
      <c r="D9" s="32"/>
      <c r="E9" s="32"/>
      <c r="F9" s="32"/>
      <c r="G9" s="32"/>
      <c r="H9" s="32"/>
      <c r="I9" s="32"/>
      <c r="J9" s="32"/>
      <c r="K9" s="32"/>
      <c r="L9" s="32">
        <v>1500000</v>
      </c>
      <c r="M9" s="32"/>
      <c r="N9" s="32"/>
      <c r="O9" s="32"/>
    </row>
    <row r="10" spans="1:15" ht="12">
      <c r="A10" s="86" t="s">
        <v>457</v>
      </c>
      <c r="B10" s="35">
        <v>750000</v>
      </c>
      <c r="C10" s="32"/>
      <c r="D10" s="32"/>
      <c r="E10" s="32"/>
      <c r="F10" s="32"/>
      <c r="G10" s="32"/>
      <c r="H10" s="32"/>
      <c r="I10" s="32"/>
      <c r="J10" s="32"/>
      <c r="K10" s="32"/>
      <c r="L10" s="32">
        <v>750000</v>
      </c>
      <c r="M10" s="32"/>
      <c r="N10" s="32"/>
      <c r="O10" s="32"/>
    </row>
    <row r="11" spans="1:15" ht="12">
      <c r="A11" s="66" t="s">
        <v>458</v>
      </c>
      <c r="B11" s="32"/>
      <c r="C11" s="32">
        <f>SUM(B9:B10)</f>
        <v>2250000</v>
      </c>
      <c r="D11" s="32">
        <v>2250000</v>
      </c>
      <c r="E11" s="32">
        <v>2250000</v>
      </c>
      <c r="F11" s="32">
        <v>2250000</v>
      </c>
      <c r="G11" s="32">
        <v>2250000</v>
      </c>
      <c r="H11" s="32">
        <v>2250000</v>
      </c>
      <c r="I11" s="32">
        <v>2250000</v>
      </c>
      <c r="J11" s="32">
        <v>2250000</v>
      </c>
      <c r="K11" s="32">
        <v>2250000</v>
      </c>
      <c r="L11" s="32">
        <f>SUM(L9:L10)</f>
        <v>2250000</v>
      </c>
      <c r="M11" s="32">
        <v>2250000</v>
      </c>
      <c r="N11" s="32">
        <v>2250000</v>
      </c>
      <c r="O11" s="32"/>
    </row>
    <row r="12" spans="1:15" ht="1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ht="12">
      <c r="A13" s="86" t="s">
        <v>437</v>
      </c>
      <c r="B13" s="32"/>
      <c r="C13" s="32">
        <f>Balanse!C11</f>
        <v>808833.95</v>
      </c>
      <c r="D13" s="32">
        <v>807134.35</v>
      </c>
      <c r="E13" s="32">
        <v>712536.61</v>
      </c>
      <c r="F13" s="32">
        <v>626929.3</v>
      </c>
      <c r="G13" s="32">
        <v>509891.73</v>
      </c>
      <c r="H13" s="32">
        <v>528049.12</v>
      </c>
      <c r="I13" s="32">
        <v>526871.61</v>
      </c>
      <c r="J13" s="32">
        <v>356933.55</v>
      </c>
      <c r="K13" s="32">
        <v>304453.87</v>
      </c>
      <c r="L13" s="32">
        <v>345578</v>
      </c>
      <c r="M13" s="32">
        <v>263213.35</v>
      </c>
      <c r="N13" s="32">
        <v>419800.33</v>
      </c>
      <c r="O13" s="32"/>
    </row>
    <row r="14" spans="1:15" ht="12">
      <c r="A14" s="89" t="s">
        <v>438</v>
      </c>
      <c r="B14" s="9"/>
      <c r="C14" s="9">
        <v>38729.49</v>
      </c>
      <c r="D14" s="9">
        <v>40621.85</v>
      </c>
      <c r="E14" s="9">
        <v>57759.87</v>
      </c>
      <c r="F14" s="9">
        <v>77743.98</v>
      </c>
      <c r="G14" s="9">
        <v>104554.41</v>
      </c>
      <c r="H14" s="9">
        <v>79271.8</v>
      </c>
      <c r="I14" s="9">
        <v>40705.47</v>
      </c>
      <c r="J14" s="9">
        <v>60805.3</v>
      </c>
      <c r="K14" s="9">
        <v>36026.61</v>
      </c>
      <c r="L14" s="9">
        <v>22129.15</v>
      </c>
      <c r="M14" s="9">
        <v>68649.27</v>
      </c>
      <c r="N14" s="88">
        <v>57804.25</v>
      </c>
      <c r="O14" s="32"/>
    </row>
    <row r="15" spans="1:15" ht="12">
      <c r="A15" s="86" t="s">
        <v>439</v>
      </c>
      <c r="B15" s="32"/>
      <c r="C15">
        <v>0</v>
      </c>
      <c r="D15">
        <v>2432.46</v>
      </c>
      <c r="E15">
        <v>2083.92</v>
      </c>
      <c r="F15">
        <v>4.09</v>
      </c>
      <c r="G15">
        <v>0</v>
      </c>
      <c r="H15">
        <v>6.33</v>
      </c>
      <c r="I15">
        <v>0</v>
      </c>
      <c r="J15">
        <v>0</v>
      </c>
      <c r="K15">
        <v>0</v>
      </c>
      <c r="L15" s="32">
        <v>0</v>
      </c>
      <c r="M15" s="32">
        <v>0</v>
      </c>
      <c r="N15" s="32">
        <v>109625.54</v>
      </c>
      <c r="O15" s="31"/>
    </row>
    <row r="16" spans="1:15" ht="1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1"/>
    </row>
    <row r="17" spans="1:15" ht="12">
      <c r="A17" s="72" t="s">
        <v>387</v>
      </c>
      <c r="B17" s="72"/>
      <c r="C17" s="72">
        <f aca="true" t="shared" si="0" ref="C17:K17">SUM(C6:C16)</f>
        <v>3097563.4400000004</v>
      </c>
      <c r="D17" s="72">
        <f>SUM(D6:D16)</f>
        <v>3100188.66</v>
      </c>
      <c r="E17" s="72">
        <f>SUM(E6:E16)</f>
        <v>3008630.4</v>
      </c>
      <c r="F17" s="72">
        <f>SUM(F6:F16)</f>
        <v>2936308.3699999996</v>
      </c>
      <c r="G17" s="72">
        <f t="shared" si="0"/>
        <v>2877147.99</v>
      </c>
      <c r="H17" s="72">
        <f t="shared" si="0"/>
        <v>2874836.25</v>
      </c>
      <c r="I17" s="72">
        <f t="shared" si="0"/>
        <v>2818786.04</v>
      </c>
      <c r="J17" s="72">
        <f t="shared" si="0"/>
        <v>2697678.8499999996</v>
      </c>
      <c r="K17" s="72">
        <f t="shared" si="0"/>
        <v>2613840.48</v>
      </c>
      <c r="L17" s="72">
        <f>L6+L11+L13+L14+L15</f>
        <v>2633594.32</v>
      </c>
      <c r="M17" s="72">
        <f>SUM(M6:M15)</f>
        <v>2603829.5700000003</v>
      </c>
      <c r="N17" s="72">
        <f>SUM(N6:N16)</f>
        <v>2982788.39</v>
      </c>
      <c r="O17" s="32"/>
    </row>
    <row r="18" spans="1:15" ht="12">
      <c r="A18" s="62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33"/>
      <c r="O18" s="32"/>
    </row>
    <row r="19" spans="1:15" ht="12">
      <c r="A19" s="62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33"/>
      <c r="O19" s="32"/>
    </row>
    <row r="20" spans="1:15" ht="12">
      <c r="A20" s="6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33"/>
      <c r="O20" s="32"/>
    </row>
    <row r="21" spans="1:15" ht="12">
      <c r="A21" s="62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33"/>
      <c r="O21" s="32"/>
    </row>
    <row r="22" spans="1:15" ht="15">
      <c r="A22" s="32"/>
      <c r="B22" s="32"/>
      <c r="C22" s="41">
        <v>2022</v>
      </c>
      <c r="D22" s="41">
        <v>2021</v>
      </c>
      <c r="E22" s="41">
        <v>2020</v>
      </c>
      <c r="F22" s="41">
        <v>2019</v>
      </c>
      <c r="G22" s="41">
        <v>2018</v>
      </c>
      <c r="H22" s="41">
        <v>2017</v>
      </c>
      <c r="I22" s="41">
        <v>2016</v>
      </c>
      <c r="J22" s="41">
        <v>2015</v>
      </c>
      <c r="K22" s="41">
        <v>2014</v>
      </c>
      <c r="L22" s="41">
        <v>2013</v>
      </c>
      <c r="M22" s="41">
        <v>2012</v>
      </c>
      <c r="N22" s="41">
        <v>2011</v>
      </c>
      <c r="O22" s="32"/>
    </row>
    <row r="23" spans="1:15" ht="12">
      <c r="A23" s="31" t="s">
        <v>4</v>
      </c>
      <c r="B23" s="3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</row>
    <row r="24" spans="1:15" ht="1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2">
      <c r="A25" s="86" t="s">
        <v>640</v>
      </c>
      <c r="B25" s="32">
        <f>D25+D32</f>
        <v>807134.35</v>
      </c>
      <c r="C25" s="32"/>
      <c r="D25" s="32">
        <v>712536.61</v>
      </c>
      <c r="E25" s="32">
        <v>467160.3</v>
      </c>
      <c r="F25" s="32">
        <v>401584.58</v>
      </c>
      <c r="G25" s="32"/>
      <c r="H25" s="32"/>
      <c r="I25" s="32"/>
      <c r="J25" s="32"/>
      <c r="K25" s="32"/>
      <c r="L25" s="32">
        <v>282024.9</v>
      </c>
      <c r="M25" s="32"/>
      <c r="N25" s="32"/>
      <c r="O25" s="32"/>
    </row>
    <row r="26" spans="1:15" ht="12">
      <c r="A26" s="86" t="s">
        <v>641</v>
      </c>
      <c r="B26" s="32">
        <f>D26+D33</f>
        <v>40621.850000000006</v>
      </c>
      <c r="C26" s="32"/>
      <c r="D26" s="32">
        <v>57759.87</v>
      </c>
      <c r="E26" s="32">
        <v>79143.98</v>
      </c>
      <c r="F26" s="32">
        <v>122063.41</v>
      </c>
      <c r="G26" s="32"/>
      <c r="H26" s="32"/>
      <c r="I26" s="32"/>
      <c r="J26" s="32"/>
      <c r="K26" s="32"/>
      <c r="L26" s="32">
        <v>65780.09</v>
      </c>
      <c r="M26" s="32"/>
      <c r="N26" s="32"/>
      <c r="O26" s="32"/>
    </row>
    <row r="27" spans="1:15" ht="12">
      <c r="A27" s="86" t="s">
        <v>642</v>
      </c>
      <c r="B27" s="36">
        <v>0</v>
      </c>
      <c r="C27" s="32"/>
      <c r="D27" s="32">
        <v>0</v>
      </c>
      <c r="E27" s="32">
        <v>0</v>
      </c>
      <c r="F27" s="32">
        <v>0</v>
      </c>
      <c r="G27" s="32"/>
      <c r="H27" s="32"/>
      <c r="I27" s="32"/>
      <c r="J27" s="32"/>
      <c r="K27" s="32"/>
      <c r="L27" s="32">
        <v>0</v>
      </c>
      <c r="M27" s="32"/>
      <c r="N27" s="32"/>
      <c r="O27" s="32"/>
    </row>
    <row r="28" spans="1:15" ht="12">
      <c r="A28" s="86" t="s">
        <v>600</v>
      </c>
      <c r="B28" s="36">
        <v>0</v>
      </c>
      <c r="C28" s="32"/>
      <c r="D28" s="32">
        <v>0</v>
      </c>
      <c r="E28" s="32">
        <v>-20000</v>
      </c>
      <c r="F28" s="32">
        <v>-40000</v>
      </c>
      <c r="G28" s="32"/>
      <c r="H28" s="32"/>
      <c r="I28" s="32"/>
      <c r="J28" s="32"/>
      <c r="K28" s="32"/>
      <c r="L28" s="32"/>
      <c r="M28" s="32"/>
      <c r="N28" s="32"/>
      <c r="O28" s="32"/>
    </row>
    <row r="29" spans="1:15" ht="12">
      <c r="A29" s="86" t="s">
        <v>643</v>
      </c>
      <c r="B29" s="35">
        <v>2250000</v>
      </c>
      <c r="C29" s="32"/>
      <c r="D29" s="32">
        <v>2250000</v>
      </c>
      <c r="E29" s="32">
        <v>2250000</v>
      </c>
      <c r="F29" s="32">
        <v>2250000</v>
      </c>
      <c r="G29" s="32"/>
      <c r="H29" s="32"/>
      <c r="I29" s="32"/>
      <c r="J29" s="32"/>
      <c r="K29" s="32"/>
      <c r="L29" s="32">
        <v>2250000</v>
      </c>
      <c r="M29" s="32"/>
      <c r="N29" s="32"/>
      <c r="O29" s="32"/>
    </row>
    <row r="30" spans="1:15" ht="12">
      <c r="A30" s="86" t="s">
        <v>440</v>
      </c>
      <c r="B30" s="36"/>
      <c r="C30" s="32">
        <f>SUM(B25:B29)</f>
        <v>3097756.2</v>
      </c>
      <c r="D30" s="32">
        <f>SUM(D25:D29)</f>
        <v>3020296.48</v>
      </c>
      <c r="E30" s="32">
        <f>SUM(E25:E29)</f>
        <v>2776304.2800000003</v>
      </c>
      <c r="F30" s="32">
        <f>SUM(F25:F29)</f>
        <v>2733647.99</v>
      </c>
      <c r="G30" s="32">
        <v>2683092.09</v>
      </c>
      <c r="H30" s="32">
        <v>2647516.01</v>
      </c>
      <c r="I30" s="32">
        <v>2696928.85</v>
      </c>
      <c r="J30" s="32">
        <v>2613415.95</v>
      </c>
      <c r="K30" s="32">
        <v>2593566.82</v>
      </c>
      <c r="L30" s="32">
        <f>SUM(L25:L29)</f>
        <v>2597804.99</v>
      </c>
      <c r="M30" s="32">
        <v>2611367.45</v>
      </c>
      <c r="N30" s="32">
        <v>2648914.07</v>
      </c>
      <c r="O30" s="36"/>
    </row>
    <row r="31" spans="1:15" ht="12">
      <c r="A31" s="32"/>
      <c r="B31" s="36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6"/>
    </row>
    <row r="32" spans="1:15" ht="12">
      <c r="A32" s="86" t="s">
        <v>441</v>
      </c>
      <c r="B32" s="32">
        <f>Resultat!D63</f>
        <v>1699.5999999999767</v>
      </c>
      <c r="C32" s="32"/>
      <c r="D32" s="32">
        <v>94597.74</v>
      </c>
      <c r="E32" s="32">
        <v>31626.31</v>
      </c>
      <c r="F32" s="32">
        <v>65575.72</v>
      </c>
      <c r="G32" s="32"/>
      <c r="H32" s="32"/>
      <c r="I32" s="32"/>
      <c r="J32" s="32"/>
      <c r="K32" s="32"/>
      <c r="L32" s="32">
        <v>25720.27</v>
      </c>
      <c r="M32" s="32"/>
      <c r="N32" s="32"/>
      <c r="O32" s="32"/>
    </row>
    <row r="33" spans="1:15" ht="12">
      <c r="A33" s="86" t="s">
        <v>442</v>
      </c>
      <c r="B33" s="32">
        <v>-1892.36</v>
      </c>
      <c r="C33" s="32"/>
      <c r="D33" s="32">
        <v>-17138.02</v>
      </c>
      <c r="E33" s="32">
        <v>-1384.11</v>
      </c>
      <c r="F33" s="32">
        <v>-2919.43</v>
      </c>
      <c r="G33" s="32"/>
      <c r="H33" s="32"/>
      <c r="I33" s="32"/>
      <c r="J33" s="32"/>
      <c r="K33" s="32"/>
      <c r="L33" s="32">
        <v>-29158.44</v>
      </c>
      <c r="M33" s="32"/>
      <c r="N33" s="32"/>
      <c r="O33" s="32"/>
    </row>
    <row r="34" spans="1:15" ht="12">
      <c r="A34" s="86" t="s">
        <v>443</v>
      </c>
      <c r="B34" s="35">
        <v>0</v>
      </c>
      <c r="C34" s="32"/>
      <c r="D34" s="32">
        <v>2432.46</v>
      </c>
      <c r="E34" s="32">
        <v>2083.92</v>
      </c>
      <c r="F34" s="32">
        <v>4.09</v>
      </c>
      <c r="G34" s="32"/>
      <c r="H34" s="32"/>
      <c r="I34" s="32"/>
      <c r="J34" s="32"/>
      <c r="K34" s="32"/>
      <c r="L34" s="32">
        <v>0</v>
      </c>
      <c r="M34" s="32"/>
      <c r="N34" s="32"/>
      <c r="O34" s="32"/>
    </row>
    <row r="35" spans="1:15" ht="12">
      <c r="A35" s="86" t="s">
        <v>444</v>
      </c>
      <c r="B35" s="32"/>
      <c r="C35" s="32">
        <f>SUM(B32:B34)</f>
        <v>-192.76000000002318</v>
      </c>
      <c r="D35" s="32">
        <f>SUM(D32:D34)</f>
        <v>79892.18000000001</v>
      </c>
      <c r="E35" s="32">
        <f>SUM(E32:E34)</f>
        <v>32326.120000000003</v>
      </c>
      <c r="F35" s="32">
        <f>SUM(F32:F34)</f>
        <v>62660.38</v>
      </c>
      <c r="G35" s="32">
        <v>90555.9</v>
      </c>
      <c r="H35" s="32">
        <v>35582.41</v>
      </c>
      <c r="I35" s="32">
        <v>-49412.84</v>
      </c>
      <c r="J35" s="32">
        <v>83512.9</v>
      </c>
      <c r="K35" s="32">
        <v>19132.5</v>
      </c>
      <c r="L35" s="32">
        <f>SUM(L32:L34)</f>
        <v>-3438.1699999999983</v>
      </c>
      <c r="M35" s="32">
        <v>-11983.34</v>
      </c>
      <c r="N35" s="32">
        <v>-37557.08</v>
      </c>
      <c r="O35" s="32"/>
    </row>
    <row r="36" spans="1:15" ht="12">
      <c r="A36" s="86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2">
      <c r="A37" s="86" t="s">
        <v>575</v>
      </c>
      <c r="B37" s="32">
        <v>100000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ht="12">
      <c r="A38" s="86" t="s">
        <v>575</v>
      </c>
      <c r="B38" s="32">
        <v>40000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ht="12">
      <c r="A39" s="86" t="s">
        <v>576</v>
      </c>
      <c r="B39" s="35">
        <v>60000</v>
      </c>
      <c r="C39" s="32"/>
      <c r="D39" s="32">
        <v>0</v>
      </c>
      <c r="E39" s="32">
        <v>200000</v>
      </c>
      <c r="F39" s="32">
        <v>140000</v>
      </c>
      <c r="G39" s="32">
        <v>100000</v>
      </c>
      <c r="H39" s="32">
        <v>174228.83</v>
      </c>
      <c r="I39" s="32">
        <v>74228.83</v>
      </c>
      <c r="J39" s="32"/>
      <c r="K39" s="32"/>
      <c r="L39" s="32"/>
      <c r="M39" s="32"/>
      <c r="N39" s="32"/>
      <c r="O39" s="32"/>
    </row>
    <row r="40" spans="1:15" ht="12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ht="12">
      <c r="A41" s="31" t="s">
        <v>389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ht="12">
      <c r="A42" s="80" t="s">
        <v>445</v>
      </c>
      <c r="B42" s="70">
        <v>0</v>
      </c>
      <c r="C42" s="32"/>
      <c r="D42" s="32"/>
      <c r="E42" s="32"/>
      <c r="F42" s="32"/>
      <c r="G42" s="32"/>
      <c r="H42" s="32"/>
      <c r="I42" s="32"/>
      <c r="J42" s="32"/>
      <c r="K42" s="32"/>
      <c r="L42" s="32">
        <v>37857.5</v>
      </c>
      <c r="M42" s="32"/>
      <c r="N42" s="32"/>
      <c r="O42" s="32"/>
    </row>
    <row r="43" spans="1:15" ht="12">
      <c r="A43" s="80" t="s">
        <v>446</v>
      </c>
      <c r="B43" s="70">
        <v>0</v>
      </c>
      <c r="C43" s="32"/>
      <c r="D43" s="32"/>
      <c r="E43" s="32"/>
      <c r="F43" s="32"/>
      <c r="G43" s="32"/>
      <c r="H43" s="32"/>
      <c r="I43" s="32"/>
      <c r="J43" s="32"/>
      <c r="K43" s="32"/>
      <c r="L43" s="32">
        <v>1370</v>
      </c>
      <c r="M43" s="32"/>
      <c r="N43" s="32"/>
      <c r="O43" s="32"/>
    </row>
    <row r="44" spans="1:15" ht="12">
      <c r="A44" s="80" t="s">
        <v>447</v>
      </c>
      <c r="B44" s="9">
        <v>0</v>
      </c>
      <c r="C44" s="32"/>
      <c r="D44" s="32"/>
      <c r="E44" s="32"/>
      <c r="F44" s="32"/>
      <c r="G44" s="32"/>
      <c r="H44" s="32"/>
      <c r="I44" s="32"/>
      <c r="J44" s="32"/>
      <c r="K44" s="32"/>
      <c r="L44" s="32">
        <v>0</v>
      </c>
      <c r="M44" s="32"/>
      <c r="N44" s="32"/>
      <c r="O44" s="32"/>
    </row>
    <row r="45" spans="1:15" ht="12">
      <c r="A45" s="80" t="s">
        <v>432</v>
      </c>
      <c r="B45" s="9"/>
      <c r="C45" s="32">
        <f>SUM(B42:B44)</f>
        <v>0</v>
      </c>
      <c r="D45" s="32">
        <v>0</v>
      </c>
      <c r="E45" s="32">
        <v>0</v>
      </c>
      <c r="F45" s="32">
        <v>0</v>
      </c>
      <c r="G45" s="32">
        <v>3500</v>
      </c>
      <c r="H45" s="32">
        <v>17509</v>
      </c>
      <c r="I45" s="32">
        <v>97041.2</v>
      </c>
      <c r="J45" s="32">
        <v>750</v>
      </c>
      <c r="K45" s="32">
        <v>1141.16</v>
      </c>
      <c r="L45" s="32">
        <f>SUM(L42:L44)</f>
        <v>39227.5</v>
      </c>
      <c r="M45" s="32">
        <v>4445.46</v>
      </c>
      <c r="N45" s="32">
        <v>371431.4</v>
      </c>
      <c r="O45" s="32"/>
    </row>
    <row r="46" spans="1:15" ht="12">
      <c r="A46" s="62"/>
      <c r="B46" s="9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ht="1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5" ht="12">
      <c r="A48" s="31" t="s">
        <v>390</v>
      </c>
      <c r="B48" s="31"/>
      <c r="C48" s="72">
        <f aca="true" t="shared" si="1" ref="C48:K48">SUM(C30:C45)</f>
        <v>3097563.44</v>
      </c>
      <c r="D48" s="72">
        <f>D30+D35+D39+D45</f>
        <v>3100188.66</v>
      </c>
      <c r="E48" s="72">
        <f>E30+E35+E39+E45</f>
        <v>3008630.4000000004</v>
      </c>
      <c r="F48" s="72">
        <f>F30+F35+F39+F45</f>
        <v>2936308.37</v>
      </c>
      <c r="G48" s="72">
        <f t="shared" si="1"/>
        <v>2877147.9899999998</v>
      </c>
      <c r="H48" s="72">
        <f t="shared" si="1"/>
        <v>2874836.25</v>
      </c>
      <c r="I48" s="72">
        <f t="shared" si="1"/>
        <v>2818786.0400000005</v>
      </c>
      <c r="J48" s="72">
        <f t="shared" si="1"/>
        <v>2697678.85</v>
      </c>
      <c r="K48" s="72">
        <f t="shared" si="1"/>
        <v>2613840.48</v>
      </c>
      <c r="L48" s="72">
        <f>L30+L35+L45</f>
        <v>2633594.3200000003</v>
      </c>
      <c r="M48" s="72">
        <f>SUM(M30:M46)</f>
        <v>2603829.5700000003</v>
      </c>
      <c r="N48" s="72">
        <f>SUM(N30:N45)</f>
        <v>2982788.3899999997</v>
      </c>
      <c r="O48" s="32"/>
    </row>
    <row r="49" spans="1:15" ht="12">
      <c r="A49" s="62"/>
      <c r="B49" s="9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ht="12">
      <c r="A50" s="62"/>
      <c r="B50" s="9"/>
      <c r="C50" s="32">
        <f>C17-C48</f>
        <v>0</v>
      </c>
      <c r="D50" s="32">
        <f>D17-D48</f>
        <v>0</v>
      </c>
      <c r="E50" s="32">
        <f>E17-E48</f>
        <v>0</v>
      </c>
      <c r="F50" s="32">
        <f>F17-F48</f>
        <v>0</v>
      </c>
      <c r="G50" s="32"/>
      <c r="H50" s="32"/>
      <c r="I50" s="32"/>
      <c r="J50" s="32"/>
      <c r="K50" s="32"/>
      <c r="L50" s="32"/>
      <c r="M50" s="32"/>
      <c r="N50" s="32"/>
      <c r="O50" s="32"/>
    </row>
    <row r="51" spans="1:15" ht="12">
      <c r="A51" s="62"/>
      <c r="B51" s="9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:15" ht="12">
      <c r="A52" s="86" t="s">
        <v>589</v>
      </c>
      <c r="B52" s="9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&amp;LTotalt for CP-foreningen avd 
Trøndelag&amp;C&amp;12Balanse 31.12.2020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A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25.28125" style="0" customWidth="1"/>
  </cols>
  <sheetData>
    <row r="1" ht="22.5">
      <c r="A1" s="95" t="s">
        <v>612</v>
      </c>
    </row>
    <row r="2" ht="12">
      <c r="A2" s="96"/>
    </row>
    <row r="3" ht="18">
      <c r="A3" s="97" t="s">
        <v>459</v>
      </c>
    </row>
    <row r="4" ht="12">
      <c r="A4" s="96"/>
    </row>
    <row r="5" ht="15">
      <c r="A5" s="98" t="s">
        <v>460</v>
      </c>
    </row>
    <row r="6" ht="12">
      <c r="A6" s="96"/>
    </row>
    <row r="7" ht="15">
      <c r="A7" s="99" t="s">
        <v>461</v>
      </c>
    </row>
    <row r="8" ht="15">
      <c r="A8" s="98" t="s">
        <v>469</v>
      </c>
    </row>
    <row r="9" ht="15">
      <c r="A9" s="98" t="s">
        <v>468</v>
      </c>
    </row>
    <row r="10" ht="15">
      <c r="A10" s="98"/>
    </row>
    <row r="11" ht="15">
      <c r="A11" s="98"/>
    </row>
    <row r="12" ht="15">
      <c r="A12" s="98"/>
    </row>
    <row r="13" ht="15">
      <c r="A13" s="98"/>
    </row>
    <row r="14" ht="12">
      <c r="A14" s="96"/>
    </row>
    <row r="15" ht="15">
      <c r="A15" s="99" t="s">
        <v>462</v>
      </c>
    </row>
    <row r="16" ht="15">
      <c r="A16" s="98" t="s">
        <v>463</v>
      </c>
    </row>
    <row r="17" ht="15">
      <c r="A17" s="98" t="s">
        <v>464</v>
      </c>
    </row>
    <row r="18" ht="12">
      <c r="A18" s="96"/>
    </row>
    <row r="19" ht="15">
      <c r="A19" s="98" t="s">
        <v>465</v>
      </c>
    </row>
    <row r="20" ht="15">
      <c r="A20" s="98" t="s">
        <v>466</v>
      </c>
    </row>
    <row r="21" ht="15">
      <c r="A21" s="98" t="s">
        <v>470</v>
      </c>
    </row>
    <row r="22" ht="15">
      <c r="A22" s="98" t="s">
        <v>471</v>
      </c>
    </row>
    <row r="23" ht="12">
      <c r="A23" s="100"/>
    </row>
    <row r="24" ht="18">
      <c r="A24" s="97" t="s">
        <v>467</v>
      </c>
    </row>
    <row r="25" ht="12">
      <c r="A25" s="96"/>
    </row>
    <row r="26" ht="15">
      <c r="A26" s="98" t="s">
        <v>610</v>
      </c>
    </row>
    <row r="27" ht="15">
      <c r="A27" s="98" t="s">
        <v>611</v>
      </c>
    </row>
    <row r="28" ht="12">
      <c r="A28" s="96"/>
    </row>
    <row r="29" ht="12">
      <c r="A29" s="96"/>
    </row>
    <row r="30" ht="12.75" thickBot="1">
      <c r="A30" s="10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G96"/>
  <sheetViews>
    <sheetView zoomScale="150" zoomScaleNormal="150" zoomScalePageLayoutView="0" workbookViewId="0" topLeftCell="A68">
      <selection activeCell="C75" sqref="C75"/>
    </sheetView>
  </sheetViews>
  <sheetFormatPr defaultColWidth="11.421875" defaultRowHeight="12.75"/>
  <cols>
    <col min="1" max="1" width="21.57421875" style="0" customWidth="1"/>
    <col min="2" max="2" width="30.28125" style="0" customWidth="1"/>
    <col min="3" max="3" width="14.00390625" style="0" customWidth="1"/>
    <col min="4" max="5" width="11.7109375" style="0" bestFit="1" customWidth="1"/>
    <col min="6" max="6" width="11.421875" style="0" customWidth="1"/>
    <col min="7" max="7" width="17.28125" style="0" customWidth="1"/>
    <col min="8" max="8" width="16.421875" style="0" customWidth="1"/>
  </cols>
  <sheetData>
    <row r="1" spans="1:10" ht="18" thickBot="1">
      <c r="A1" s="132">
        <v>2022</v>
      </c>
      <c r="B1" s="118"/>
      <c r="C1" s="118"/>
      <c r="D1" s="118"/>
      <c r="E1" s="118"/>
      <c r="F1" s="118"/>
      <c r="G1" s="107"/>
      <c r="H1" s="118"/>
      <c r="I1" s="118"/>
      <c r="J1" s="118"/>
    </row>
    <row r="2" spans="1:11" ht="12">
      <c r="A2" s="161" t="s">
        <v>584</v>
      </c>
      <c r="B2" s="122"/>
      <c r="C2" s="122"/>
      <c r="D2" s="122"/>
      <c r="E2" s="123"/>
      <c r="F2" s="71"/>
      <c r="G2" s="138"/>
      <c r="H2" s="118"/>
      <c r="I2" s="118"/>
      <c r="J2" s="118"/>
      <c r="K2" s="118"/>
    </row>
    <row r="3" spans="1:11" ht="12">
      <c r="A3" s="162" t="s">
        <v>533</v>
      </c>
      <c r="B3" s="118"/>
      <c r="C3" s="118"/>
      <c r="D3" s="118"/>
      <c r="E3" s="128"/>
      <c r="F3" s="71"/>
      <c r="G3" s="138"/>
      <c r="H3" s="118"/>
      <c r="I3" s="118"/>
      <c r="J3" s="118"/>
      <c r="K3" s="118"/>
    </row>
    <row r="4" spans="1:11" ht="12">
      <c r="A4" s="129" t="s">
        <v>587</v>
      </c>
      <c r="B4" s="118" t="s">
        <v>541</v>
      </c>
      <c r="C4" s="153">
        <v>-30000</v>
      </c>
      <c r="D4" s="153"/>
      <c r="E4" s="128"/>
      <c r="F4" s="71"/>
      <c r="G4" s="138"/>
      <c r="H4" s="118"/>
      <c r="I4" s="118"/>
      <c r="J4" s="118"/>
      <c r="K4" s="118"/>
    </row>
    <row r="5" spans="1:11" ht="12">
      <c r="A5" s="129"/>
      <c r="B5" s="118" t="s">
        <v>806</v>
      </c>
      <c r="C5" s="153">
        <v>-200000</v>
      </c>
      <c r="D5" s="153"/>
      <c r="E5" s="128"/>
      <c r="F5" s="71"/>
      <c r="G5" s="71"/>
      <c r="H5" s="69"/>
      <c r="I5" s="81"/>
      <c r="J5" s="71"/>
      <c r="K5" s="71"/>
    </row>
    <row r="6" spans="1:11" ht="12">
      <c r="A6" s="163"/>
      <c r="B6" s="118"/>
      <c r="C6" s="153"/>
      <c r="D6" s="153"/>
      <c r="E6" s="128"/>
      <c r="F6" s="71"/>
      <c r="G6" s="71"/>
      <c r="H6" s="68"/>
      <c r="I6" s="81"/>
      <c r="J6" s="70"/>
      <c r="K6" s="118"/>
    </row>
    <row r="7" spans="1:11" ht="12">
      <c r="A7" s="129"/>
      <c r="B7" s="160" t="s">
        <v>529</v>
      </c>
      <c r="C7" s="153"/>
      <c r="D7" s="153">
        <f>SUM(C4:C6)</f>
        <v>-230000</v>
      </c>
      <c r="E7" s="128"/>
      <c r="F7" s="71"/>
      <c r="G7" s="71"/>
      <c r="H7" s="68"/>
      <c r="I7" s="81"/>
      <c r="J7" s="70"/>
      <c r="K7" s="118"/>
    </row>
    <row r="8" spans="1:11" ht="12">
      <c r="A8" s="129"/>
      <c r="B8" s="118"/>
      <c r="C8" s="118"/>
      <c r="D8" s="118"/>
      <c r="E8" s="128"/>
      <c r="F8" s="71"/>
      <c r="G8" s="71"/>
      <c r="H8" s="68"/>
      <c r="I8" s="81"/>
      <c r="J8" s="70"/>
      <c r="K8" s="118"/>
    </row>
    <row r="9" spans="1:11" ht="12">
      <c r="A9" s="166" t="s">
        <v>17</v>
      </c>
      <c r="B9" s="118"/>
      <c r="C9" s="118"/>
      <c r="D9" s="118"/>
      <c r="E9" s="128"/>
      <c r="F9" s="71"/>
      <c r="G9" s="71"/>
      <c r="H9" s="68"/>
      <c r="I9" s="81"/>
      <c r="J9" s="70"/>
      <c r="K9" s="118"/>
    </row>
    <row r="10" spans="1:11" ht="12">
      <c r="A10" s="163" t="s">
        <v>48</v>
      </c>
      <c r="B10" s="160" t="s">
        <v>17</v>
      </c>
      <c r="C10" s="165">
        <v>237200</v>
      </c>
      <c r="D10" s="36"/>
      <c r="E10" s="128"/>
      <c r="F10" s="71"/>
      <c r="G10" s="71"/>
      <c r="H10" s="69"/>
      <c r="I10" s="81"/>
      <c r="J10" s="70"/>
      <c r="K10" s="118"/>
    </row>
    <row r="11" spans="1:11" ht="12">
      <c r="A11" s="129"/>
      <c r="B11" s="118" t="s">
        <v>550</v>
      </c>
      <c r="C11" s="36"/>
      <c r="D11" s="36">
        <f>SUM(C10)</f>
        <v>237200</v>
      </c>
      <c r="E11" s="128"/>
      <c r="F11" s="71"/>
      <c r="G11" s="71"/>
      <c r="H11" s="68"/>
      <c r="I11" s="81"/>
      <c r="J11" s="70"/>
      <c r="K11" s="118"/>
    </row>
    <row r="12" spans="1:11" ht="12">
      <c r="A12" s="129"/>
      <c r="B12" s="118"/>
      <c r="C12" s="36"/>
      <c r="D12" s="36"/>
      <c r="E12" s="128"/>
      <c r="F12" s="118"/>
      <c r="G12" s="80"/>
      <c r="H12" s="68"/>
      <c r="I12" s="81"/>
      <c r="J12" s="70"/>
      <c r="K12" s="118"/>
    </row>
    <row r="13" spans="1:11" ht="12">
      <c r="A13" s="129"/>
      <c r="B13" s="118"/>
      <c r="C13" s="118"/>
      <c r="D13" s="118"/>
      <c r="E13" s="164">
        <f>D7+D11</f>
        <v>7200</v>
      </c>
      <c r="F13" s="118"/>
      <c r="G13" s="80"/>
      <c r="H13" s="68"/>
      <c r="I13" s="81"/>
      <c r="J13" s="70"/>
      <c r="K13" s="118"/>
    </row>
    <row r="14" spans="1:11" ht="12.75" thickBot="1">
      <c r="A14" s="137"/>
      <c r="B14" s="131"/>
      <c r="C14" s="131"/>
      <c r="D14" s="131"/>
      <c r="E14" s="144"/>
      <c r="F14" s="118"/>
      <c r="G14" s="80"/>
      <c r="H14" s="68"/>
      <c r="I14" s="81"/>
      <c r="J14" s="70"/>
      <c r="K14" s="118"/>
    </row>
    <row r="15" spans="1:11" ht="12">
      <c r="A15" s="135"/>
      <c r="B15" s="124"/>
      <c r="C15" s="61"/>
      <c r="D15" s="118"/>
      <c r="E15" s="133"/>
      <c r="F15" s="118"/>
      <c r="G15" s="80"/>
      <c r="H15" s="68"/>
      <c r="I15" s="81"/>
      <c r="J15" s="70"/>
      <c r="K15" s="118"/>
    </row>
    <row r="16" spans="7:11" ht="12">
      <c r="G16" s="80"/>
      <c r="H16" s="68"/>
      <c r="I16" s="81"/>
      <c r="J16" s="70"/>
      <c r="K16" s="118"/>
    </row>
    <row r="17" spans="7:11" ht="12">
      <c r="G17" s="80"/>
      <c r="H17" s="68"/>
      <c r="I17" s="81"/>
      <c r="J17" s="70"/>
      <c r="K17" s="118"/>
    </row>
    <row r="18" spans="7:11" ht="12.75" thickBot="1">
      <c r="G18" s="80"/>
      <c r="H18" s="68"/>
      <c r="I18" s="81"/>
      <c r="J18" s="70"/>
      <c r="K18" s="118"/>
    </row>
    <row r="19" spans="1:11" ht="12">
      <c r="A19" s="161" t="s">
        <v>546</v>
      </c>
      <c r="B19" s="122"/>
      <c r="C19" s="122"/>
      <c r="D19" s="122"/>
      <c r="E19" s="123"/>
      <c r="G19" s="80"/>
      <c r="H19" s="68"/>
      <c r="I19" s="81"/>
      <c r="J19" s="70"/>
      <c r="K19" s="118"/>
    </row>
    <row r="20" spans="1:11" ht="12">
      <c r="A20" s="162" t="s">
        <v>533</v>
      </c>
      <c r="B20" s="118"/>
      <c r="C20" s="118"/>
      <c r="D20" s="118"/>
      <c r="E20" s="128"/>
      <c r="G20" s="80"/>
      <c r="H20" s="68"/>
      <c r="I20" s="81"/>
      <c r="J20" s="70"/>
      <c r="K20" s="118"/>
    </row>
    <row r="21" spans="1:11" ht="12">
      <c r="A21" s="129" t="s">
        <v>545</v>
      </c>
      <c r="B21" s="118" t="s">
        <v>543</v>
      </c>
      <c r="C21" s="153">
        <v>-10000</v>
      </c>
      <c r="D21" s="153"/>
      <c r="E21" s="128"/>
      <c r="G21" s="80"/>
      <c r="H21" s="68"/>
      <c r="I21" s="81"/>
      <c r="J21" s="70"/>
      <c r="K21" s="118"/>
    </row>
    <row r="22" spans="1:11" ht="12">
      <c r="A22" s="129"/>
      <c r="B22" s="118" t="s">
        <v>586</v>
      </c>
      <c r="C22" s="153">
        <v>0</v>
      </c>
      <c r="D22" s="153"/>
      <c r="E22" s="128"/>
      <c r="G22" s="80"/>
      <c r="H22" s="68"/>
      <c r="I22" s="81"/>
      <c r="J22" s="70"/>
      <c r="K22" s="118"/>
    </row>
    <row r="23" spans="1:11" ht="12">
      <c r="A23" s="163" t="s">
        <v>542</v>
      </c>
      <c r="B23" s="118" t="s">
        <v>395</v>
      </c>
      <c r="C23" s="153">
        <v>-14985</v>
      </c>
      <c r="D23" s="153"/>
      <c r="E23" s="128"/>
      <c r="G23" s="80"/>
      <c r="H23" s="68"/>
      <c r="I23" s="81"/>
      <c r="J23" s="70"/>
      <c r="K23" s="118"/>
    </row>
    <row r="24" spans="1:11" ht="12">
      <c r="A24" s="129"/>
      <c r="B24" s="118"/>
      <c r="C24" s="153"/>
      <c r="D24" s="153"/>
      <c r="E24" s="128"/>
      <c r="G24" s="80"/>
      <c r="H24" s="68"/>
      <c r="I24" s="81"/>
      <c r="J24" s="70"/>
      <c r="K24" s="118"/>
    </row>
    <row r="25" spans="1:11" ht="12">
      <c r="A25" s="129"/>
      <c r="B25" s="160" t="s">
        <v>529</v>
      </c>
      <c r="C25" s="153"/>
      <c r="D25" s="153">
        <f>SUM(C21:C23)</f>
        <v>-24985</v>
      </c>
      <c r="E25" s="128"/>
      <c r="G25" s="80"/>
      <c r="H25" s="68"/>
      <c r="I25" s="81"/>
      <c r="J25" s="70"/>
      <c r="K25" s="118"/>
    </row>
    <row r="26" spans="1:11" ht="12">
      <c r="A26" s="129"/>
      <c r="B26" s="118"/>
      <c r="C26" s="118"/>
      <c r="D26" s="118"/>
      <c r="E26" s="128"/>
      <c r="G26" s="80"/>
      <c r="H26" s="68"/>
      <c r="I26" s="81"/>
      <c r="J26" s="70"/>
      <c r="K26" s="118"/>
    </row>
    <row r="27" spans="1:137" s="121" customFormat="1" ht="12">
      <c r="A27" s="166" t="s">
        <v>17</v>
      </c>
      <c r="B27" s="118"/>
      <c r="C27" s="118"/>
      <c r="D27" s="118"/>
      <c r="E27" s="128"/>
      <c r="F27" s="118"/>
      <c r="G27" s="80"/>
      <c r="H27" s="68"/>
      <c r="I27" s="81"/>
      <c r="J27" s="70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</row>
    <row r="28" spans="1:11" ht="12">
      <c r="A28" s="163">
        <v>302</v>
      </c>
      <c r="B28" s="160" t="s">
        <v>17</v>
      </c>
      <c r="C28" s="165">
        <v>50784</v>
      </c>
      <c r="D28" s="36"/>
      <c r="E28" s="128"/>
      <c r="F28" s="118"/>
      <c r="G28" s="80"/>
      <c r="H28" s="68"/>
      <c r="I28" s="81"/>
      <c r="J28" s="70"/>
      <c r="K28" s="118"/>
    </row>
    <row r="29" spans="1:11" ht="12">
      <c r="A29" s="129"/>
      <c r="B29" s="118" t="s">
        <v>550</v>
      </c>
      <c r="C29" s="36"/>
      <c r="D29" s="36">
        <f>SUM(C28)</f>
        <v>50784</v>
      </c>
      <c r="E29" s="128"/>
      <c r="G29" s="80"/>
      <c r="H29" s="68"/>
      <c r="I29" s="81"/>
      <c r="J29" s="70"/>
      <c r="K29" s="118"/>
    </row>
    <row r="30" spans="1:11" ht="12">
      <c r="A30" s="129"/>
      <c r="B30" s="118"/>
      <c r="C30" s="36"/>
      <c r="D30" s="36"/>
      <c r="E30" s="128"/>
      <c r="G30" s="136"/>
      <c r="H30" s="130"/>
      <c r="I30" s="130"/>
      <c r="J30" s="130"/>
      <c r="K30" s="138"/>
    </row>
    <row r="31" spans="1:11" ht="12">
      <c r="A31" s="129"/>
      <c r="B31" s="118"/>
      <c r="C31" s="118"/>
      <c r="D31" s="118"/>
      <c r="E31" s="164">
        <f>D25+D29</f>
        <v>25799</v>
      </c>
      <c r="G31" s="118"/>
      <c r="H31" s="118"/>
      <c r="I31" s="118"/>
      <c r="J31" s="118"/>
      <c r="K31" s="118"/>
    </row>
    <row r="32" spans="1:11" ht="12.75" thickBot="1">
      <c r="A32" s="137"/>
      <c r="B32" s="131"/>
      <c r="C32" s="131"/>
      <c r="D32" s="131"/>
      <c r="E32" s="144"/>
      <c r="G32" s="124"/>
      <c r="H32" s="118"/>
      <c r="I32" s="118"/>
      <c r="J32" s="118"/>
      <c r="K32" s="71"/>
    </row>
    <row r="35" spans="1:11" ht="15.75" thickBot="1">
      <c r="A35" s="167"/>
      <c r="B35" s="118"/>
      <c r="C35" s="118"/>
      <c r="D35" s="118"/>
      <c r="E35" s="118"/>
      <c r="G35" s="80"/>
      <c r="H35" s="69"/>
      <c r="I35" s="81"/>
      <c r="J35" s="70"/>
      <c r="K35" s="118"/>
    </row>
    <row r="36" spans="1:11" ht="12">
      <c r="A36" s="161" t="s">
        <v>803</v>
      </c>
      <c r="B36" s="122"/>
      <c r="C36" s="122"/>
      <c r="D36" s="122"/>
      <c r="E36" s="123"/>
      <c r="G36" s="118"/>
      <c r="H36" s="118"/>
      <c r="I36" s="118"/>
      <c r="J36" s="118"/>
      <c r="K36" s="118"/>
    </row>
    <row r="37" spans="1:11" ht="12">
      <c r="A37" s="162" t="s">
        <v>533</v>
      </c>
      <c r="B37" s="118"/>
      <c r="C37" s="118"/>
      <c r="D37" s="118"/>
      <c r="E37" s="128"/>
      <c r="F37" s="118"/>
      <c r="G37" s="118"/>
      <c r="H37" s="118"/>
      <c r="I37" s="118"/>
      <c r="J37" s="118"/>
      <c r="K37" s="118"/>
    </row>
    <row r="38" spans="1:11" ht="12">
      <c r="A38" s="129" t="s">
        <v>565</v>
      </c>
      <c r="B38" s="118" t="s">
        <v>586</v>
      </c>
      <c r="C38" s="153">
        <v>-30000</v>
      </c>
      <c r="D38" s="153"/>
      <c r="E38" s="128"/>
      <c r="F38" s="118"/>
      <c r="G38" s="118"/>
      <c r="H38" s="118"/>
      <c r="I38" s="118"/>
      <c r="J38" s="118"/>
      <c r="K38" s="71"/>
    </row>
    <row r="39" spans="1:11" ht="12">
      <c r="A39" s="129"/>
      <c r="B39" s="118" t="s">
        <v>804</v>
      </c>
      <c r="C39" s="153">
        <v>-36400</v>
      </c>
      <c r="D39" s="153"/>
      <c r="E39" s="128"/>
      <c r="F39" s="118"/>
      <c r="G39" s="118"/>
      <c r="H39" s="118"/>
      <c r="I39" s="118"/>
      <c r="J39" s="118"/>
      <c r="K39" s="71"/>
    </row>
    <row r="40" spans="1:6" ht="12">
      <c r="A40" s="129"/>
      <c r="B40" s="118" t="s">
        <v>765</v>
      </c>
      <c r="C40" s="153">
        <v>-5000</v>
      </c>
      <c r="D40" s="153"/>
      <c r="E40" s="128"/>
      <c r="F40" s="118"/>
    </row>
    <row r="41" spans="2:6" ht="12">
      <c r="B41" s="160" t="s">
        <v>805</v>
      </c>
      <c r="C41" s="173">
        <v>-5000</v>
      </c>
      <c r="D41" s="153"/>
      <c r="E41" s="128"/>
      <c r="F41" s="118"/>
    </row>
    <row r="42" spans="1:6" ht="12">
      <c r="A42" s="163" t="s">
        <v>477</v>
      </c>
      <c r="B42" s="118" t="s">
        <v>395</v>
      </c>
      <c r="C42" s="153">
        <v>0</v>
      </c>
      <c r="D42" s="153"/>
      <c r="E42" s="128"/>
      <c r="F42" s="118"/>
    </row>
    <row r="43" spans="1:6" ht="12">
      <c r="A43" s="129"/>
      <c r="B43" s="160" t="s">
        <v>529</v>
      </c>
      <c r="C43" s="153"/>
      <c r="D43" s="153">
        <f>SUM(C38:C42)</f>
        <v>-76400</v>
      </c>
      <c r="E43" s="128"/>
      <c r="F43" s="118"/>
    </row>
    <row r="44" spans="1:10" ht="12">
      <c r="A44" s="129"/>
      <c r="B44" s="118"/>
      <c r="C44" s="118"/>
      <c r="D44" s="118"/>
      <c r="E44" s="128"/>
      <c r="F44" s="118"/>
      <c r="G44" s="118"/>
      <c r="H44" s="118"/>
      <c r="I44" s="118"/>
      <c r="J44" s="118"/>
    </row>
    <row r="45" spans="1:51" ht="12">
      <c r="A45" s="166" t="s">
        <v>17</v>
      </c>
      <c r="B45" s="118"/>
      <c r="C45" s="118"/>
      <c r="D45" s="118"/>
      <c r="E45" s="12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</row>
    <row r="46" spans="1:51" ht="12">
      <c r="A46" s="163" t="s">
        <v>154</v>
      </c>
      <c r="B46" s="160" t="s">
        <v>17</v>
      </c>
      <c r="C46" s="165">
        <v>73334.94</v>
      </c>
      <c r="D46" s="36"/>
      <c r="E46" s="12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</row>
    <row r="47" spans="1:51" ht="12">
      <c r="A47" s="129"/>
      <c r="B47" s="118" t="s">
        <v>550</v>
      </c>
      <c r="C47" s="36"/>
      <c r="D47" s="36">
        <f>SUM(C46)</f>
        <v>73334.94</v>
      </c>
      <c r="E47" s="12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</row>
    <row r="48" spans="1:51" s="121" customFormat="1" ht="12">
      <c r="A48" s="129"/>
      <c r="B48" s="118"/>
      <c r="C48" s="36"/>
      <c r="D48" s="36"/>
      <c r="E48" s="12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</row>
    <row r="49" spans="1:10" ht="12">
      <c r="A49" s="129"/>
      <c r="B49" s="118"/>
      <c r="C49" s="118"/>
      <c r="D49" s="118"/>
      <c r="E49" s="164">
        <f>D43+D47</f>
        <v>-3065.0599999999977</v>
      </c>
      <c r="F49" s="118"/>
      <c r="G49" s="118"/>
      <c r="H49" s="118"/>
      <c r="I49" s="118"/>
      <c r="J49" s="118"/>
    </row>
    <row r="50" spans="1:10" ht="12.75" thickBot="1">
      <c r="A50" s="137"/>
      <c r="B50" s="131"/>
      <c r="C50" s="131"/>
      <c r="D50" s="131"/>
      <c r="E50" s="144"/>
      <c r="F50" s="118"/>
      <c r="G50" s="118"/>
      <c r="H50" s="118"/>
      <c r="I50" s="118"/>
      <c r="J50" s="118"/>
    </row>
    <row r="51" spans="6:10" ht="12">
      <c r="F51" s="71"/>
      <c r="G51" s="118"/>
      <c r="H51" s="118"/>
      <c r="I51" s="118"/>
      <c r="J51" s="118"/>
    </row>
    <row r="52" spans="6:10" ht="12">
      <c r="F52" s="118"/>
      <c r="G52" s="118"/>
      <c r="H52" s="118"/>
      <c r="I52" s="118"/>
      <c r="J52" s="118"/>
    </row>
    <row r="53" spans="1:10" ht="15.75" thickBot="1">
      <c r="A53" s="167"/>
      <c r="B53" s="118"/>
      <c r="C53" s="118"/>
      <c r="D53" s="118"/>
      <c r="E53" s="118"/>
      <c r="F53" s="118"/>
      <c r="G53" s="118"/>
      <c r="H53" s="118"/>
      <c r="I53" s="118"/>
      <c r="J53" s="118"/>
    </row>
    <row r="54" spans="1:10" ht="12">
      <c r="A54" s="161" t="s">
        <v>553</v>
      </c>
      <c r="B54" s="122"/>
      <c r="C54" s="122"/>
      <c r="D54" s="122"/>
      <c r="E54" s="123"/>
      <c r="F54" s="118"/>
      <c r="G54" s="118"/>
      <c r="H54" s="118"/>
      <c r="I54" s="118"/>
      <c r="J54" s="118"/>
    </row>
    <row r="55" spans="1:10" ht="12">
      <c r="A55" s="162" t="s">
        <v>533</v>
      </c>
      <c r="B55" s="118"/>
      <c r="C55" s="118"/>
      <c r="D55" s="118"/>
      <c r="E55" s="128"/>
      <c r="F55" s="118"/>
      <c r="G55" s="118"/>
      <c r="H55" s="118"/>
      <c r="I55" s="118"/>
      <c r="J55" s="118"/>
    </row>
    <row r="56" spans="1:10" ht="12">
      <c r="A56" s="129" t="s">
        <v>561</v>
      </c>
      <c r="B56" s="118" t="s">
        <v>541</v>
      </c>
      <c r="C56" s="153">
        <v>-50000</v>
      </c>
      <c r="D56" s="153"/>
      <c r="E56" s="128"/>
      <c r="G56" s="118"/>
      <c r="H56" s="118"/>
      <c r="I56" s="118"/>
      <c r="J56" s="118"/>
    </row>
    <row r="57" spans="1:10" ht="12">
      <c r="A57" s="129"/>
      <c r="B57" s="118"/>
      <c r="C57" s="153"/>
      <c r="D57" s="153"/>
      <c r="E57" s="128"/>
      <c r="G57" s="118"/>
      <c r="H57" s="118"/>
      <c r="I57" s="118"/>
      <c r="J57" s="118"/>
    </row>
    <row r="58" spans="1:10" ht="12">
      <c r="A58" s="163" t="s">
        <v>566</v>
      </c>
      <c r="B58" s="118" t="s">
        <v>395</v>
      </c>
      <c r="C58" s="153">
        <v>-5797</v>
      </c>
      <c r="D58" s="153"/>
      <c r="E58" s="128"/>
      <c r="G58" s="118"/>
      <c r="H58" s="118"/>
      <c r="I58" s="118"/>
      <c r="J58" s="118"/>
    </row>
    <row r="59" spans="1:10" ht="12">
      <c r="A59" s="129"/>
      <c r="B59" s="118"/>
      <c r="C59" s="153"/>
      <c r="D59" s="153"/>
      <c r="E59" s="128"/>
      <c r="G59" s="118"/>
      <c r="H59" s="118"/>
      <c r="I59" s="118"/>
      <c r="J59" s="118"/>
    </row>
    <row r="60" spans="1:10" ht="12">
      <c r="A60" s="129"/>
      <c r="B60" s="160" t="s">
        <v>529</v>
      </c>
      <c r="C60" s="153"/>
      <c r="D60" s="153">
        <f>SUM(C56:C58)</f>
        <v>-55797</v>
      </c>
      <c r="E60" s="128"/>
      <c r="G60" s="118"/>
      <c r="H60" s="118"/>
      <c r="I60" s="118"/>
      <c r="J60" s="118"/>
    </row>
    <row r="61" spans="1:10" ht="12">
      <c r="A61" s="129"/>
      <c r="B61" s="118"/>
      <c r="C61" s="118"/>
      <c r="D61" s="118"/>
      <c r="E61" s="128"/>
      <c r="G61" s="118"/>
      <c r="H61" s="118"/>
      <c r="I61" s="118"/>
      <c r="J61" s="118"/>
    </row>
    <row r="62" spans="1:10" ht="12">
      <c r="A62" s="166" t="s">
        <v>17</v>
      </c>
      <c r="B62" s="118"/>
      <c r="C62" s="118"/>
      <c r="D62" s="118"/>
      <c r="E62" s="128"/>
      <c r="G62" s="118"/>
      <c r="H62" s="118"/>
      <c r="I62" s="118"/>
      <c r="J62" s="118"/>
    </row>
    <row r="63" spans="1:10" ht="12">
      <c r="A63" s="163" t="s">
        <v>27</v>
      </c>
      <c r="B63" s="160" t="s">
        <v>17</v>
      </c>
      <c r="C63" s="165">
        <v>27654</v>
      </c>
      <c r="D63" s="36"/>
      <c r="E63" s="128"/>
      <c r="G63" s="118"/>
      <c r="H63" s="118"/>
      <c r="I63" s="118"/>
      <c r="J63" s="118"/>
    </row>
    <row r="64" spans="1:5" ht="12">
      <c r="A64" s="129"/>
      <c r="B64" s="118" t="s">
        <v>550</v>
      </c>
      <c r="C64" s="36"/>
      <c r="D64" s="36">
        <f>SUM(C63)</f>
        <v>27654</v>
      </c>
      <c r="E64" s="128"/>
    </row>
    <row r="65" spans="1:5" ht="12">
      <c r="A65" s="129"/>
      <c r="B65" s="118"/>
      <c r="C65" s="36"/>
      <c r="D65" s="36"/>
      <c r="E65" s="128"/>
    </row>
    <row r="66" spans="1:5" ht="12">
      <c r="A66" s="129"/>
      <c r="B66" s="118"/>
      <c r="C66" s="118"/>
      <c r="D66" s="118"/>
      <c r="E66" s="164">
        <f>D60+D64</f>
        <v>-28143</v>
      </c>
    </row>
    <row r="67" spans="1:5" ht="12.75" thickBot="1">
      <c r="A67" s="137"/>
      <c r="B67" s="131"/>
      <c r="C67" s="131"/>
      <c r="D67" s="131"/>
      <c r="E67" s="144"/>
    </row>
    <row r="70" spans="1:6" ht="15.75" thickBot="1">
      <c r="A70" s="167"/>
      <c r="B70" s="118"/>
      <c r="C70" s="118"/>
      <c r="D70" s="118"/>
      <c r="E70" s="118"/>
      <c r="F70" s="118"/>
    </row>
    <row r="71" spans="1:6" ht="12">
      <c r="A71" s="161" t="s">
        <v>807</v>
      </c>
      <c r="B71" s="122"/>
      <c r="C71" s="122"/>
      <c r="D71" s="122"/>
      <c r="E71" s="123"/>
      <c r="F71" s="118"/>
    </row>
    <row r="72" spans="1:6" ht="12">
      <c r="A72" s="162" t="s">
        <v>533</v>
      </c>
      <c r="B72" s="118"/>
      <c r="C72" s="118"/>
      <c r="D72" s="118"/>
      <c r="E72" s="128"/>
      <c r="F72" s="118"/>
    </row>
    <row r="73" spans="1:5" ht="12">
      <c r="A73" s="129" t="s">
        <v>501</v>
      </c>
      <c r="B73" s="118" t="s">
        <v>541</v>
      </c>
      <c r="C73" s="153">
        <v>-50000</v>
      </c>
      <c r="D73" s="153"/>
      <c r="E73" s="128"/>
    </row>
    <row r="74" spans="1:5" ht="12">
      <c r="A74" s="129"/>
      <c r="B74" s="118"/>
      <c r="C74" s="153"/>
      <c r="D74" s="153"/>
      <c r="E74" s="128"/>
    </row>
    <row r="75" spans="1:5" ht="12">
      <c r="A75" s="163" t="s">
        <v>477</v>
      </c>
      <c r="B75" s="118" t="s">
        <v>395</v>
      </c>
      <c r="C75" s="153">
        <v>-13056</v>
      </c>
      <c r="D75" s="153"/>
      <c r="E75" s="128"/>
    </row>
    <row r="76" spans="1:5" ht="12">
      <c r="A76" s="129"/>
      <c r="B76" s="118"/>
      <c r="C76" s="153"/>
      <c r="D76" s="153"/>
      <c r="E76" s="128"/>
    </row>
    <row r="77" spans="1:5" ht="12">
      <c r="A77" s="129"/>
      <c r="B77" s="160" t="s">
        <v>529</v>
      </c>
      <c r="C77" s="153"/>
      <c r="D77" s="153">
        <f>SUM(C73:C75)</f>
        <v>-63056</v>
      </c>
      <c r="E77" s="128"/>
    </row>
    <row r="78" spans="1:5" ht="12">
      <c r="A78" s="129"/>
      <c r="B78" s="118"/>
      <c r="C78" s="118"/>
      <c r="D78" s="118"/>
      <c r="E78" s="128"/>
    </row>
    <row r="79" spans="1:5" ht="12">
      <c r="A79" s="166" t="s">
        <v>17</v>
      </c>
      <c r="B79" s="118"/>
      <c r="C79" s="118"/>
      <c r="D79" s="118"/>
      <c r="E79" s="128"/>
    </row>
    <row r="80" spans="1:5" ht="12">
      <c r="A80" s="163" t="s">
        <v>27</v>
      </c>
      <c r="B80" s="160" t="s">
        <v>17</v>
      </c>
      <c r="C80" s="165">
        <v>59915</v>
      </c>
      <c r="D80" s="36"/>
      <c r="E80" s="128"/>
    </row>
    <row r="81" spans="1:5" ht="12">
      <c r="A81" s="129"/>
      <c r="B81" s="118" t="s">
        <v>550</v>
      </c>
      <c r="C81" s="36"/>
      <c r="D81" s="36">
        <f>SUM(C80)</f>
        <v>59915</v>
      </c>
      <c r="E81" s="128"/>
    </row>
    <row r="82" spans="1:5" ht="12">
      <c r="A82" s="129"/>
      <c r="B82" s="118"/>
      <c r="C82" s="36"/>
      <c r="D82" s="36"/>
      <c r="E82" s="128"/>
    </row>
    <row r="83" spans="1:5" ht="12">
      <c r="A83" s="129"/>
      <c r="B83" s="118"/>
      <c r="C83" s="118"/>
      <c r="D83" s="118"/>
      <c r="E83" s="164">
        <f>D77+D81</f>
        <v>-3141</v>
      </c>
    </row>
    <row r="84" spans="1:5" ht="12.75" thickBot="1">
      <c r="A84" s="137"/>
      <c r="B84" s="131"/>
      <c r="C84" s="131"/>
      <c r="D84" s="131"/>
      <c r="E84" s="144"/>
    </row>
    <row r="87" spans="1:5" ht="12">
      <c r="A87" s="168"/>
      <c r="B87" s="118"/>
      <c r="C87" s="118"/>
      <c r="D87" s="118"/>
      <c r="E87" s="118"/>
    </row>
    <row r="88" spans="1:5" ht="12">
      <c r="A88" s="118"/>
      <c r="B88" s="118"/>
      <c r="C88" s="153"/>
      <c r="D88" s="153"/>
      <c r="E88" s="36"/>
    </row>
    <row r="89" spans="1:5" ht="12">
      <c r="A89" s="118"/>
      <c r="B89" s="118"/>
      <c r="C89" s="153"/>
      <c r="D89" s="153"/>
      <c r="E89" s="36"/>
    </row>
    <row r="90" spans="1:5" ht="12">
      <c r="A90" s="118"/>
      <c r="B90" s="118"/>
      <c r="C90" s="153"/>
      <c r="D90" s="153"/>
      <c r="E90" s="36"/>
    </row>
    <row r="91" spans="1:5" ht="12">
      <c r="A91" s="118"/>
      <c r="B91" s="118"/>
      <c r="C91" s="36"/>
      <c r="D91" s="36"/>
      <c r="E91" s="36"/>
    </row>
    <row r="92" spans="1:5" ht="12">
      <c r="A92" s="168"/>
      <c r="B92" s="118"/>
      <c r="C92" s="36"/>
      <c r="D92" s="36"/>
      <c r="E92" s="36"/>
    </row>
    <row r="93" spans="1:5" ht="12">
      <c r="A93" s="118"/>
      <c r="B93" s="118"/>
      <c r="C93" s="36"/>
      <c r="D93" s="36"/>
      <c r="E93" s="36"/>
    </row>
    <row r="94" spans="1:5" ht="12">
      <c r="A94" s="118"/>
      <c r="B94" s="118"/>
      <c r="C94" s="36"/>
      <c r="D94" s="36"/>
      <c r="E94" s="36"/>
    </row>
    <row r="95" spans="1:5" ht="12">
      <c r="A95" s="118"/>
      <c r="B95" s="118"/>
      <c r="C95" s="36"/>
      <c r="D95" s="36"/>
      <c r="E95" s="153"/>
    </row>
    <row r="96" spans="1:5" ht="12">
      <c r="A96" s="118"/>
      <c r="B96" s="118"/>
      <c r="C96" s="118"/>
      <c r="D96" s="118"/>
      <c r="E96" s="11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E141"/>
  <sheetViews>
    <sheetView view="pageLayout" zoomScaleSheetLayoutView="100" workbookViewId="0" topLeftCell="A1">
      <selection activeCell="C119" sqref="C119:C121"/>
    </sheetView>
  </sheetViews>
  <sheetFormatPr defaultColWidth="11.421875" defaultRowHeight="12.75"/>
  <cols>
    <col min="1" max="1" width="11.00390625" style="39" customWidth="1"/>
    <col min="2" max="2" width="8.7109375" style="54" customWidth="1"/>
    <col min="3" max="3" width="42.28125" style="18" customWidth="1"/>
    <col min="4" max="4" width="16.28125" style="18" customWidth="1"/>
    <col min="5" max="5" width="11.421875" style="18" customWidth="1"/>
    <col min="6" max="7" width="7.7109375" style="18" customWidth="1"/>
    <col min="8" max="16384" width="11.421875" style="18" customWidth="1"/>
  </cols>
  <sheetData>
    <row r="1" spans="1:4" ht="18">
      <c r="A1" s="51"/>
      <c r="C1" s="55"/>
      <c r="D1" s="50"/>
    </row>
    <row r="2" spans="1:4" ht="12">
      <c r="A2" s="39" t="s">
        <v>163</v>
      </c>
      <c r="B2" s="54" t="s">
        <v>164</v>
      </c>
      <c r="C2" s="50"/>
      <c r="D2" s="50"/>
    </row>
    <row r="3" spans="1:4" ht="12">
      <c r="A3" s="51"/>
      <c r="C3" s="7" t="s">
        <v>165</v>
      </c>
      <c r="D3" s="50"/>
    </row>
    <row r="4" spans="1:4" ht="12">
      <c r="A4" s="51"/>
      <c r="C4" s="7"/>
      <c r="D4" s="50"/>
    </row>
    <row r="5" spans="1:4" ht="12">
      <c r="A5" s="51"/>
      <c r="C5" s="50"/>
      <c r="D5" s="50"/>
    </row>
    <row r="6" spans="1:4" ht="12">
      <c r="A6" s="39">
        <v>10</v>
      </c>
      <c r="C6" s="7" t="s">
        <v>38</v>
      </c>
      <c r="D6" s="56" t="s">
        <v>166</v>
      </c>
    </row>
    <row r="7" spans="1:5" s="7" customFormat="1" ht="12">
      <c r="A7" s="39"/>
      <c r="B7" s="83">
        <v>101</v>
      </c>
      <c r="C7" s="82" t="s">
        <v>392</v>
      </c>
      <c r="D7" s="82"/>
      <c r="E7" s="18"/>
    </row>
    <row r="8" spans="2:4" ht="12">
      <c r="B8" s="83" t="s">
        <v>49</v>
      </c>
      <c r="C8" s="82" t="s">
        <v>522</v>
      </c>
      <c r="D8" s="82"/>
    </row>
    <row r="9" spans="2:4" ht="12">
      <c r="B9" s="83" t="s">
        <v>50</v>
      </c>
      <c r="C9" s="82" t="s">
        <v>511</v>
      </c>
      <c r="D9" s="82"/>
    </row>
    <row r="10" spans="2:4" ht="12">
      <c r="B10" s="83" t="s">
        <v>513</v>
      </c>
      <c r="C10" s="82" t="s">
        <v>393</v>
      </c>
      <c r="D10" s="82"/>
    </row>
    <row r="11" spans="2:4" ht="12">
      <c r="B11" s="83" t="s">
        <v>514</v>
      </c>
      <c r="C11" s="82" t="s">
        <v>515</v>
      </c>
      <c r="D11" s="82"/>
    </row>
    <row r="12" spans="2:4" ht="12">
      <c r="B12" s="83" t="s">
        <v>51</v>
      </c>
      <c r="C12" s="82" t="s">
        <v>512</v>
      </c>
      <c r="D12" s="82"/>
    </row>
    <row r="13" spans="2:4" ht="12">
      <c r="B13" s="83" t="s">
        <v>496</v>
      </c>
      <c r="C13" s="82" t="s">
        <v>394</v>
      </c>
      <c r="D13" s="82"/>
    </row>
    <row r="14" spans="2:4" ht="12">
      <c r="B14" s="83" t="s">
        <v>562</v>
      </c>
      <c r="C14" s="82" t="s">
        <v>581</v>
      </c>
      <c r="D14" s="82"/>
    </row>
    <row r="15" spans="2:4" ht="12">
      <c r="B15" s="83" t="s">
        <v>494</v>
      </c>
      <c r="C15" s="82" t="s">
        <v>497</v>
      </c>
      <c r="D15" s="82"/>
    </row>
    <row r="16" spans="2:4" ht="12">
      <c r="B16" s="83" t="s">
        <v>498</v>
      </c>
      <c r="C16" s="82" t="s">
        <v>516</v>
      </c>
      <c r="D16" s="82"/>
    </row>
    <row r="17" spans="2:4" ht="12">
      <c r="B17" s="83" t="s">
        <v>499</v>
      </c>
      <c r="C17" s="82" t="s">
        <v>517</v>
      </c>
      <c r="D17" s="82"/>
    </row>
    <row r="18" spans="2:4" ht="12">
      <c r="B18" s="83" t="s">
        <v>500</v>
      </c>
      <c r="C18" s="82" t="s">
        <v>523</v>
      </c>
      <c r="D18" s="82"/>
    </row>
    <row r="19" spans="2:4" ht="12">
      <c r="B19" s="83" t="s">
        <v>501</v>
      </c>
      <c r="C19" s="82" t="s">
        <v>518</v>
      </c>
      <c r="D19" s="82"/>
    </row>
    <row r="20" spans="2:4" ht="12">
      <c r="B20" s="154" t="s">
        <v>563</v>
      </c>
      <c r="C20" s="82" t="s">
        <v>580</v>
      </c>
      <c r="D20" s="82"/>
    </row>
    <row r="21" spans="2:4" ht="12">
      <c r="B21" s="83" t="s">
        <v>52</v>
      </c>
      <c r="C21" s="82" t="s">
        <v>485</v>
      </c>
      <c r="D21" s="82"/>
    </row>
    <row r="22" spans="2:4" ht="12">
      <c r="B22" s="83" t="s">
        <v>545</v>
      </c>
      <c r="C22" s="82" t="s">
        <v>537</v>
      </c>
      <c r="D22" s="82"/>
    </row>
    <row r="23" spans="2:4" ht="12">
      <c r="B23" s="83" t="s">
        <v>539</v>
      </c>
      <c r="C23" s="82" t="s">
        <v>569</v>
      </c>
      <c r="D23" s="82"/>
    </row>
    <row r="24" spans="2:4" ht="12">
      <c r="B24" s="83" t="s">
        <v>561</v>
      </c>
      <c r="C24" s="82" t="s">
        <v>552</v>
      </c>
      <c r="D24" s="82"/>
    </row>
    <row r="25" spans="2:4" ht="12">
      <c r="B25" s="83" t="s">
        <v>564</v>
      </c>
      <c r="C25" s="82" t="s">
        <v>557</v>
      </c>
      <c r="D25" s="82"/>
    </row>
    <row r="26" spans="2:4" ht="12">
      <c r="B26" s="83" t="s">
        <v>565</v>
      </c>
      <c r="C26" s="82" t="s">
        <v>558</v>
      </c>
      <c r="D26" s="82"/>
    </row>
    <row r="27" spans="2:4" ht="12">
      <c r="B27" s="58" t="s">
        <v>53</v>
      </c>
      <c r="C27" s="82" t="s">
        <v>519</v>
      </c>
      <c r="D27" s="82"/>
    </row>
    <row r="28" spans="2:4" ht="12">
      <c r="B28" s="58" t="s">
        <v>54</v>
      </c>
      <c r="C28" s="18" t="s">
        <v>490</v>
      </c>
      <c r="D28" s="82"/>
    </row>
    <row r="29" spans="1:5" s="7" customFormat="1" ht="12">
      <c r="A29" s="39"/>
      <c r="B29" s="83"/>
      <c r="C29" s="82"/>
      <c r="D29" s="82"/>
      <c r="E29" s="18"/>
    </row>
    <row r="30" spans="1:5" s="7" customFormat="1" ht="12">
      <c r="A30" s="39"/>
      <c r="B30" s="83">
        <v>102</v>
      </c>
      <c r="C30" s="82" t="s">
        <v>395</v>
      </c>
      <c r="D30" s="82"/>
      <c r="E30" s="18"/>
    </row>
    <row r="31" spans="1:5" s="7" customFormat="1" ht="12">
      <c r="A31" s="39"/>
      <c r="B31" s="58" t="s">
        <v>476</v>
      </c>
      <c r="C31" s="82" t="s">
        <v>493</v>
      </c>
      <c r="D31" s="82"/>
      <c r="E31" s="18"/>
    </row>
    <row r="32" spans="1:5" s="7" customFormat="1" ht="12">
      <c r="A32" s="39"/>
      <c r="B32" s="58" t="s">
        <v>477</v>
      </c>
      <c r="C32" s="18" t="s">
        <v>486</v>
      </c>
      <c r="D32" s="82"/>
      <c r="E32" s="18"/>
    </row>
    <row r="33" spans="1:5" s="7" customFormat="1" ht="12">
      <c r="A33" s="39"/>
      <c r="B33" s="58" t="s">
        <v>478</v>
      </c>
      <c r="C33" s="82" t="s">
        <v>579</v>
      </c>
      <c r="D33" s="82"/>
      <c r="E33" s="18"/>
    </row>
    <row r="34" spans="1:5" s="7" customFormat="1" ht="12">
      <c r="A34" s="39"/>
      <c r="B34" s="83" t="s">
        <v>542</v>
      </c>
      <c r="C34" s="82" t="s">
        <v>546</v>
      </c>
      <c r="D34" s="82"/>
      <c r="E34" s="18"/>
    </row>
    <row r="35" spans="1:5" s="7" customFormat="1" ht="12">
      <c r="A35" s="39"/>
      <c r="B35" s="83" t="s">
        <v>566</v>
      </c>
      <c r="C35" s="82" t="s">
        <v>553</v>
      </c>
      <c r="D35" s="82"/>
      <c r="E35" s="18"/>
    </row>
    <row r="36" spans="1:5" s="7" customFormat="1" ht="12">
      <c r="A36" s="39"/>
      <c r="B36" s="83" t="s">
        <v>540</v>
      </c>
      <c r="C36" s="82" t="s">
        <v>524</v>
      </c>
      <c r="D36" s="82"/>
      <c r="E36" s="18"/>
    </row>
    <row r="37" spans="2:4" ht="12">
      <c r="B37" s="58" t="s">
        <v>479</v>
      </c>
      <c r="C37" s="82" t="s">
        <v>567</v>
      </c>
      <c r="D37" s="82"/>
    </row>
    <row r="38" spans="2:4" ht="12">
      <c r="B38" s="58" t="s">
        <v>480</v>
      </c>
      <c r="C38" s="18" t="s">
        <v>424</v>
      </c>
      <c r="D38" s="82"/>
    </row>
    <row r="39" spans="2:4" ht="12">
      <c r="B39" s="83" t="s">
        <v>481</v>
      </c>
      <c r="C39" s="82" t="s">
        <v>503</v>
      </c>
      <c r="D39" s="82"/>
    </row>
    <row r="40" spans="2:4" ht="11.25" customHeight="1">
      <c r="B40" s="83" t="s">
        <v>482</v>
      </c>
      <c r="C40" s="82" t="s">
        <v>568</v>
      </c>
      <c r="D40" s="82"/>
    </row>
    <row r="41" spans="2:4" ht="12">
      <c r="B41" s="83">
        <v>104</v>
      </c>
      <c r="C41" s="82" t="s">
        <v>555</v>
      </c>
      <c r="D41" s="82"/>
    </row>
    <row r="42" spans="2:4" ht="12">
      <c r="B42" s="58">
        <v>103</v>
      </c>
      <c r="C42" s="82" t="s">
        <v>28</v>
      </c>
      <c r="D42" s="82"/>
    </row>
    <row r="43" spans="2:4" ht="12">
      <c r="B43" s="83"/>
      <c r="C43" s="82"/>
      <c r="D43" s="82"/>
    </row>
    <row r="44" spans="2:4" ht="12">
      <c r="B44" s="83"/>
      <c r="C44" s="82"/>
      <c r="D44" s="82"/>
    </row>
    <row r="45" spans="1:4" ht="12">
      <c r="A45" s="51"/>
      <c r="C45" s="7"/>
      <c r="D45" s="50"/>
    </row>
    <row r="46" spans="1:4" ht="13.5" customHeight="1">
      <c r="A46" s="39">
        <v>20</v>
      </c>
      <c r="C46" s="7" t="s">
        <v>13</v>
      </c>
      <c r="D46" s="50"/>
    </row>
    <row r="47" spans="1:4" ht="14.25" customHeight="1">
      <c r="A47" s="51"/>
      <c r="B47" s="83">
        <v>201</v>
      </c>
      <c r="C47" s="82" t="s">
        <v>14</v>
      </c>
      <c r="D47" s="82"/>
    </row>
    <row r="48" spans="1:4" ht="16.5" customHeight="1">
      <c r="A48" s="51"/>
      <c r="B48" s="83" t="s">
        <v>55</v>
      </c>
      <c r="C48" s="82"/>
      <c r="D48" s="82"/>
    </row>
    <row r="49" spans="1:4" ht="12">
      <c r="A49" s="51"/>
      <c r="B49" s="83"/>
      <c r="C49" s="82"/>
      <c r="D49" s="82"/>
    </row>
    <row r="50" spans="1:4" ht="16.5" customHeight="1">
      <c r="A50" s="51"/>
      <c r="B50" s="83">
        <v>202</v>
      </c>
      <c r="C50" s="82" t="s">
        <v>398</v>
      </c>
      <c r="D50" s="82"/>
    </row>
    <row r="51" spans="1:4" ht="14.25" customHeight="1">
      <c r="A51" s="51"/>
      <c r="B51" s="83" t="s">
        <v>167</v>
      </c>
      <c r="C51" s="82"/>
      <c r="D51" s="82"/>
    </row>
    <row r="52" spans="1:4" ht="12">
      <c r="A52" s="51"/>
      <c r="B52" s="83"/>
      <c r="C52" s="82"/>
      <c r="D52" s="82"/>
    </row>
    <row r="53" spans="1:4" ht="15.75" customHeight="1">
      <c r="A53" s="51"/>
      <c r="B53" s="83">
        <v>203</v>
      </c>
      <c r="C53" s="82" t="s">
        <v>399</v>
      </c>
      <c r="D53" s="82"/>
    </row>
    <row r="54" spans="1:4" ht="12" customHeight="1">
      <c r="A54" s="51"/>
      <c r="B54" s="83" t="s">
        <v>74</v>
      </c>
      <c r="C54" s="82"/>
      <c r="D54" s="82"/>
    </row>
    <row r="55" spans="1:4" ht="12">
      <c r="A55" s="51"/>
      <c r="B55" s="83"/>
      <c r="C55" s="82"/>
      <c r="D55" s="82"/>
    </row>
    <row r="56" spans="1:4" ht="13.5" customHeight="1">
      <c r="A56" s="51"/>
      <c r="B56" s="83">
        <v>204</v>
      </c>
      <c r="C56" s="82" t="s">
        <v>400</v>
      </c>
      <c r="D56" s="82"/>
    </row>
    <row r="57" spans="1:4" ht="12.75" customHeight="1">
      <c r="A57" s="51"/>
      <c r="B57" s="83" t="s">
        <v>84</v>
      </c>
      <c r="C57" s="82"/>
      <c r="D57" s="82"/>
    </row>
    <row r="58" spans="1:4" ht="16.5" customHeight="1">
      <c r="A58" s="51"/>
      <c r="B58" s="83"/>
      <c r="C58" s="82"/>
      <c r="D58" s="82"/>
    </row>
    <row r="59" spans="1:4" ht="16.5" customHeight="1">
      <c r="A59" s="51"/>
      <c r="B59" s="83">
        <v>205</v>
      </c>
      <c r="C59" s="82" t="s">
        <v>29</v>
      </c>
      <c r="D59" s="82"/>
    </row>
    <row r="60" spans="1:4" ht="16.5" customHeight="1">
      <c r="A60" s="51"/>
      <c r="B60" s="83" t="s">
        <v>94</v>
      </c>
      <c r="C60" s="82"/>
      <c r="D60" s="82"/>
    </row>
    <row r="61" spans="1:4" ht="19.5" customHeight="1">
      <c r="A61" s="51"/>
      <c r="B61" s="83"/>
      <c r="C61" s="82"/>
      <c r="D61" s="82"/>
    </row>
    <row r="62" spans="1:4" ht="19.5" customHeight="1">
      <c r="A62" s="51"/>
      <c r="B62" s="83">
        <v>206</v>
      </c>
      <c r="C62" s="82" t="s">
        <v>401</v>
      </c>
      <c r="D62" s="82"/>
    </row>
    <row r="63" spans="1:4" ht="19.5" customHeight="1">
      <c r="A63" s="51"/>
      <c r="B63" s="83" t="s">
        <v>104</v>
      </c>
      <c r="C63" s="82"/>
      <c r="D63" s="82"/>
    </row>
    <row r="64" spans="1:4" ht="19.5" customHeight="1">
      <c r="A64" s="51"/>
      <c r="B64" s="83"/>
      <c r="C64" s="82"/>
      <c r="D64" s="82"/>
    </row>
    <row r="65" spans="1:4" ht="13.5" customHeight="1">
      <c r="A65" s="51"/>
      <c r="B65" s="83">
        <v>207</v>
      </c>
      <c r="C65" s="82" t="s">
        <v>28</v>
      </c>
      <c r="D65" s="82"/>
    </row>
    <row r="66" spans="1:4" ht="15.75" customHeight="1">
      <c r="A66" s="51"/>
      <c r="B66" s="83"/>
      <c r="C66" s="82"/>
      <c r="D66" s="82"/>
    </row>
    <row r="67" spans="1:4" ht="15.75" customHeight="1">
      <c r="A67" s="51"/>
      <c r="B67" s="83">
        <v>208</v>
      </c>
      <c r="C67" s="82" t="s">
        <v>402</v>
      </c>
      <c r="D67" s="82"/>
    </row>
    <row r="68" spans="1:4" ht="15.75" customHeight="1">
      <c r="A68" s="51"/>
      <c r="B68" s="83" t="s">
        <v>124</v>
      </c>
      <c r="C68" s="82"/>
      <c r="D68" s="82"/>
    </row>
    <row r="69" spans="1:4" ht="17.25" customHeight="1">
      <c r="A69" s="51"/>
      <c r="C69" s="50"/>
      <c r="D69" s="50"/>
    </row>
    <row r="70" spans="1:4" ht="17.25" customHeight="1">
      <c r="A70" s="39">
        <v>30</v>
      </c>
      <c r="C70" s="7" t="s">
        <v>403</v>
      </c>
      <c r="D70" s="50"/>
    </row>
    <row r="71" spans="1:4" ht="17.25" customHeight="1">
      <c r="A71" s="51"/>
      <c r="B71" s="83">
        <v>301</v>
      </c>
      <c r="C71" s="82" t="s">
        <v>404</v>
      </c>
      <c r="D71" s="82"/>
    </row>
    <row r="72" spans="1:4" ht="17.25" customHeight="1">
      <c r="A72" s="51"/>
      <c r="B72" s="83" t="s">
        <v>154</v>
      </c>
      <c r="C72" s="82" t="s">
        <v>411</v>
      </c>
      <c r="D72" s="82"/>
    </row>
    <row r="73" spans="1:4" ht="17.25" customHeight="1">
      <c r="A73" s="51"/>
      <c r="B73" s="83" t="s">
        <v>22</v>
      </c>
      <c r="C73" s="82" t="s">
        <v>524</v>
      </c>
      <c r="D73" s="82"/>
    </row>
    <row r="74" spans="1:4" ht="17.25" customHeight="1">
      <c r="A74" s="51"/>
      <c r="B74" s="83" t="s">
        <v>23</v>
      </c>
      <c r="C74" s="82" t="s">
        <v>535</v>
      </c>
      <c r="D74" s="82"/>
    </row>
    <row r="75" spans="1:4" ht="17.25" customHeight="1">
      <c r="A75" s="51"/>
      <c r="B75" s="83" t="s">
        <v>32</v>
      </c>
      <c r="C75" s="82"/>
      <c r="D75" s="82"/>
    </row>
    <row r="76" spans="1:4" ht="17.25" customHeight="1">
      <c r="A76" s="51"/>
      <c r="B76" s="83"/>
      <c r="C76" s="82"/>
      <c r="D76" s="82"/>
    </row>
    <row r="77" spans="1:4" ht="17.25" customHeight="1">
      <c r="A77" s="51"/>
      <c r="B77" s="83">
        <v>302</v>
      </c>
      <c r="C77" s="82" t="s">
        <v>544</v>
      </c>
      <c r="D77" s="82"/>
    </row>
    <row r="78" spans="1:4" ht="17.25" customHeight="1">
      <c r="A78" s="51"/>
      <c r="B78" s="83" t="s">
        <v>157</v>
      </c>
      <c r="C78" s="82" t="s">
        <v>547</v>
      </c>
      <c r="D78" s="82"/>
    </row>
    <row r="79" spans="1:4" ht="17.25" customHeight="1">
      <c r="A79" s="51"/>
      <c r="B79" s="83" t="s">
        <v>24</v>
      </c>
      <c r="C79" s="82"/>
      <c r="D79" s="82"/>
    </row>
    <row r="80" spans="1:4" ht="17.25" customHeight="1">
      <c r="A80" s="51"/>
      <c r="B80" s="83" t="s">
        <v>25</v>
      </c>
      <c r="C80" s="82"/>
      <c r="D80" s="82"/>
    </row>
    <row r="81" spans="1:4" ht="15" customHeight="1">
      <c r="A81" s="51"/>
      <c r="B81" s="83"/>
      <c r="C81" s="82"/>
      <c r="D81" s="82"/>
    </row>
    <row r="82" spans="1:4" ht="15" customHeight="1">
      <c r="A82" s="51"/>
      <c r="B82" s="58">
        <v>303</v>
      </c>
      <c r="C82" s="82" t="s">
        <v>493</v>
      </c>
      <c r="D82" s="82"/>
    </row>
    <row r="83" spans="1:4" ht="15" customHeight="1">
      <c r="A83" s="51"/>
      <c r="B83" s="58" t="s">
        <v>160</v>
      </c>
      <c r="C83" s="82" t="s">
        <v>579</v>
      </c>
      <c r="D83" s="82"/>
    </row>
    <row r="84" spans="1:4" ht="15" customHeight="1">
      <c r="A84" s="51"/>
      <c r="B84" s="58" t="s">
        <v>26</v>
      </c>
      <c r="C84" s="82" t="s">
        <v>410</v>
      </c>
      <c r="D84" s="82"/>
    </row>
    <row r="85" spans="1:4" ht="15" customHeight="1">
      <c r="A85" s="51"/>
      <c r="B85" s="58" t="s">
        <v>27</v>
      </c>
      <c r="C85" s="82" t="s">
        <v>532</v>
      </c>
      <c r="D85" s="82"/>
    </row>
    <row r="86" spans="1:4" ht="15" customHeight="1">
      <c r="A86" s="51"/>
      <c r="B86" s="58" t="s">
        <v>36</v>
      </c>
      <c r="C86" s="82" t="s">
        <v>424</v>
      </c>
      <c r="D86" s="82"/>
    </row>
    <row r="87" spans="1:4" ht="15" customHeight="1">
      <c r="A87" s="51"/>
      <c r="B87" s="58" t="s">
        <v>37</v>
      </c>
      <c r="C87" s="82" t="s">
        <v>487</v>
      </c>
      <c r="D87" s="82"/>
    </row>
    <row r="88" spans="1:4" ht="18" customHeight="1">
      <c r="A88" s="51"/>
      <c r="B88" s="83" t="s">
        <v>46</v>
      </c>
      <c r="C88" s="82"/>
      <c r="D88" s="82"/>
    </row>
    <row r="89" spans="1:4" ht="20.25" customHeight="1">
      <c r="A89" s="51"/>
      <c r="B89" s="83" t="s">
        <v>47</v>
      </c>
      <c r="C89" s="82"/>
      <c r="D89" s="82"/>
    </row>
    <row r="90" spans="1:4" ht="12">
      <c r="A90" s="51"/>
      <c r="B90" s="83"/>
      <c r="C90" s="82"/>
      <c r="D90" s="82"/>
    </row>
    <row r="91" spans="1:4" ht="12">
      <c r="A91" s="51"/>
      <c r="B91" s="83">
        <v>304</v>
      </c>
      <c r="C91" s="82" t="s">
        <v>506</v>
      </c>
      <c r="D91" s="82"/>
    </row>
    <row r="92" spans="1:4" ht="12">
      <c r="A92" s="51"/>
      <c r="B92" s="83" t="s">
        <v>168</v>
      </c>
      <c r="C92" s="82" t="s">
        <v>521</v>
      </c>
      <c r="D92" s="82"/>
    </row>
    <row r="93" spans="1:4" ht="12">
      <c r="A93" s="51"/>
      <c r="B93" s="83" t="s">
        <v>169</v>
      </c>
      <c r="C93" s="82" t="s">
        <v>430</v>
      </c>
      <c r="D93" s="82"/>
    </row>
    <row r="94" spans="1:4" ht="19.5" customHeight="1">
      <c r="A94" s="51"/>
      <c r="B94" s="83" t="s">
        <v>170</v>
      </c>
      <c r="C94" s="82" t="s">
        <v>507</v>
      </c>
      <c r="D94" s="82"/>
    </row>
    <row r="95" spans="1:4" ht="17.25" customHeight="1">
      <c r="A95" s="51"/>
      <c r="B95" s="83" t="s">
        <v>171</v>
      </c>
      <c r="C95" s="82" t="s">
        <v>508</v>
      </c>
      <c r="D95" s="82"/>
    </row>
    <row r="96" spans="1:4" ht="18.75" customHeight="1">
      <c r="A96" s="51"/>
      <c r="B96" s="83" t="s">
        <v>172</v>
      </c>
      <c r="C96" s="82" t="s">
        <v>429</v>
      </c>
      <c r="D96" s="82"/>
    </row>
    <row r="97" spans="1:4" ht="15.75" customHeight="1">
      <c r="A97" s="51"/>
      <c r="B97" s="83" t="s">
        <v>173</v>
      </c>
      <c r="C97" s="82"/>
      <c r="D97" s="82"/>
    </row>
    <row r="98" spans="1:4" ht="12">
      <c r="A98" s="51"/>
      <c r="B98" s="83"/>
      <c r="C98" s="82"/>
      <c r="D98" s="82"/>
    </row>
    <row r="99" spans="1:4" ht="12">
      <c r="A99" s="51"/>
      <c r="B99" s="83">
        <v>305</v>
      </c>
      <c r="C99" s="82" t="s">
        <v>406</v>
      </c>
      <c r="D99" s="82"/>
    </row>
    <row r="100" spans="1:4" ht="12">
      <c r="A100" s="51"/>
      <c r="B100" s="83" t="s">
        <v>178</v>
      </c>
      <c r="C100" s="82" t="s">
        <v>406</v>
      </c>
      <c r="D100" s="82"/>
    </row>
    <row r="101" spans="1:4" ht="12">
      <c r="A101" s="51"/>
      <c r="B101" s="83" t="s">
        <v>179</v>
      </c>
      <c r="C101" s="82" t="s">
        <v>528</v>
      </c>
      <c r="D101" s="82"/>
    </row>
    <row r="102" spans="1:4" ht="15.75" customHeight="1">
      <c r="A102" s="51"/>
      <c r="B102" s="83" t="s">
        <v>180</v>
      </c>
      <c r="C102" s="82" t="s">
        <v>433</v>
      </c>
      <c r="D102" s="82"/>
    </row>
    <row r="103" spans="1:4" ht="16.5" customHeight="1">
      <c r="A103" s="51"/>
      <c r="B103" s="83" t="s">
        <v>181</v>
      </c>
      <c r="C103" s="82" t="s">
        <v>473</v>
      </c>
      <c r="D103" s="82"/>
    </row>
    <row r="104" spans="1:4" ht="14.25" customHeight="1">
      <c r="A104" s="51"/>
      <c r="B104" s="83" t="s">
        <v>182</v>
      </c>
      <c r="C104" s="82" t="s">
        <v>525</v>
      </c>
      <c r="D104" s="82"/>
    </row>
    <row r="105" spans="1:4" ht="18.75" customHeight="1">
      <c r="A105" s="51"/>
      <c r="B105" s="83" t="s">
        <v>183</v>
      </c>
      <c r="C105" s="82" t="s">
        <v>474</v>
      </c>
      <c r="D105" s="82"/>
    </row>
    <row r="106" spans="1:4" ht="17.25" customHeight="1">
      <c r="A106" s="51"/>
      <c r="B106" s="83" t="s">
        <v>184</v>
      </c>
      <c r="C106" s="82" t="s">
        <v>475</v>
      </c>
      <c r="D106" s="82"/>
    </row>
    <row r="107" spans="1:4" ht="12">
      <c r="A107" s="51"/>
      <c r="B107" s="83" t="s">
        <v>185</v>
      </c>
      <c r="C107" s="82" t="s">
        <v>527</v>
      </c>
      <c r="D107" s="82"/>
    </row>
    <row r="108" spans="1:4" ht="12">
      <c r="A108" s="51"/>
      <c r="B108" s="83"/>
      <c r="C108" s="82"/>
      <c r="D108" s="82"/>
    </row>
    <row r="109" spans="1:4" ht="12">
      <c r="A109" s="51"/>
      <c r="B109" s="83">
        <v>306</v>
      </c>
      <c r="C109" s="82" t="s">
        <v>407</v>
      </c>
      <c r="D109" s="82"/>
    </row>
    <row r="110" spans="1:4" ht="12">
      <c r="A110" s="51"/>
      <c r="B110" s="83" t="s">
        <v>188</v>
      </c>
      <c r="C110" s="82" t="s">
        <v>408</v>
      </c>
      <c r="D110" s="82"/>
    </row>
    <row r="111" spans="1:4" ht="12">
      <c r="A111" s="51"/>
      <c r="B111" s="83" t="s">
        <v>189</v>
      </c>
      <c r="C111" s="82" t="s">
        <v>409</v>
      </c>
      <c r="D111" s="82"/>
    </row>
    <row r="112" spans="1:4" ht="12">
      <c r="A112" s="51"/>
      <c r="B112" s="83" t="s">
        <v>190</v>
      </c>
      <c r="C112" s="82" t="s">
        <v>414</v>
      </c>
      <c r="D112" s="82"/>
    </row>
    <row r="113" spans="1:4" ht="12">
      <c r="A113" s="51"/>
      <c r="B113" s="83" t="s">
        <v>191</v>
      </c>
      <c r="C113" s="82"/>
      <c r="D113" s="82"/>
    </row>
    <row r="114" spans="1:4" ht="12">
      <c r="A114" s="51"/>
      <c r="B114" s="83" t="s">
        <v>192</v>
      </c>
      <c r="C114" s="82" t="s">
        <v>555</v>
      </c>
      <c r="D114" s="82"/>
    </row>
    <row r="115" spans="1:4" ht="12">
      <c r="A115" s="51"/>
      <c r="B115" s="83" t="s">
        <v>193</v>
      </c>
      <c r="C115" s="82" t="s">
        <v>413</v>
      </c>
      <c r="D115" s="82"/>
    </row>
    <row r="116" spans="1:4" ht="12">
      <c r="A116" s="51"/>
      <c r="B116" s="83" t="s">
        <v>194</v>
      </c>
      <c r="C116" s="82"/>
      <c r="D116" s="82"/>
    </row>
    <row r="117" spans="1:4" ht="12">
      <c r="A117" s="51"/>
      <c r="C117" s="50"/>
      <c r="D117" s="50"/>
    </row>
    <row r="118" spans="1:4" ht="12">
      <c r="A118" s="39">
        <v>40</v>
      </c>
      <c r="B118" s="51"/>
      <c r="C118" s="7"/>
      <c r="D118" s="50"/>
    </row>
    <row r="119" spans="1:4" ht="21.75" customHeight="1">
      <c r="A119" s="51"/>
      <c r="B119" s="83">
        <v>401</v>
      </c>
      <c r="C119" s="82" t="s">
        <v>531</v>
      </c>
      <c r="D119" s="82"/>
    </row>
    <row r="120" spans="1:4" ht="15.75" customHeight="1">
      <c r="A120" s="51"/>
      <c r="B120" s="83" t="s">
        <v>198</v>
      </c>
      <c r="C120" s="82" t="s">
        <v>546</v>
      </c>
      <c r="D120" s="82"/>
    </row>
    <row r="121" spans="1:4" ht="18.75" customHeight="1">
      <c r="A121" s="51"/>
      <c r="B121" s="83" t="s">
        <v>199</v>
      </c>
      <c r="C121" s="82" t="s">
        <v>556</v>
      </c>
      <c r="D121" s="82"/>
    </row>
    <row r="122" spans="1:4" ht="21" customHeight="1">
      <c r="A122" s="39">
        <v>80</v>
      </c>
      <c r="B122" s="51"/>
      <c r="C122" s="7" t="s">
        <v>30</v>
      </c>
      <c r="D122" s="50"/>
    </row>
    <row r="123" spans="1:4" ht="21" customHeight="1">
      <c r="A123" s="51"/>
      <c r="B123" s="83">
        <v>801</v>
      </c>
      <c r="C123" s="82" t="s">
        <v>415</v>
      </c>
      <c r="D123" s="50"/>
    </row>
    <row r="124" spans="1:4" ht="21" customHeight="1">
      <c r="A124" s="51"/>
      <c r="B124" s="83" t="s">
        <v>326</v>
      </c>
      <c r="C124" s="82"/>
      <c r="D124" s="50"/>
    </row>
    <row r="125" spans="1:4" ht="21" customHeight="1">
      <c r="A125" s="51"/>
      <c r="B125" s="83" t="s">
        <v>327</v>
      </c>
      <c r="C125" s="82"/>
      <c r="D125" s="50"/>
    </row>
    <row r="126" spans="1:4" ht="21" customHeight="1">
      <c r="A126" s="51"/>
      <c r="B126" s="83"/>
      <c r="C126" s="82"/>
      <c r="D126" s="50"/>
    </row>
    <row r="127" spans="1:4" ht="21" customHeight="1">
      <c r="A127" s="51"/>
      <c r="B127" s="83">
        <v>802</v>
      </c>
      <c r="C127" s="82" t="s">
        <v>31</v>
      </c>
      <c r="D127" s="50"/>
    </row>
    <row r="128" spans="1:4" ht="21" customHeight="1">
      <c r="A128" s="51"/>
      <c r="B128" s="83" t="s">
        <v>335</v>
      </c>
      <c r="C128" s="82" t="s">
        <v>416</v>
      </c>
      <c r="D128" s="50"/>
    </row>
    <row r="129" spans="1:4" ht="21" customHeight="1">
      <c r="A129" s="51"/>
      <c r="B129" s="83" t="s">
        <v>336</v>
      </c>
      <c r="C129" s="82" t="s">
        <v>417</v>
      </c>
      <c r="D129" s="50"/>
    </row>
    <row r="130" spans="1:4" ht="21" customHeight="1">
      <c r="A130" s="51"/>
      <c r="B130" s="83" t="s">
        <v>337</v>
      </c>
      <c r="C130" s="82"/>
      <c r="D130" s="50"/>
    </row>
    <row r="131" spans="1:5" s="50" customFormat="1" ht="21" customHeight="1">
      <c r="A131" s="39"/>
      <c r="B131" s="54"/>
      <c r="C131" s="82"/>
      <c r="D131" s="82"/>
      <c r="E131" s="18"/>
    </row>
    <row r="132" spans="1:5" s="50" customFormat="1" ht="21" customHeight="1">
      <c r="A132" s="39">
        <v>90</v>
      </c>
      <c r="B132" s="51"/>
      <c r="C132" s="7" t="s">
        <v>344</v>
      </c>
      <c r="D132" s="7"/>
      <c r="E132" s="18"/>
    </row>
    <row r="133" spans="1:5" s="50" customFormat="1" ht="21" customHeight="1">
      <c r="A133" s="51"/>
      <c r="B133" s="83">
        <v>901</v>
      </c>
      <c r="C133" s="82" t="s">
        <v>345</v>
      </c>
      <c r="D133" s="82" t="s">
        <v>346</v>
      </c>
      <c r="E133" s="18"/>
    </row>
    <row r="134" spans="1:5" s="50" customFormat="1" ht="21" customHeight="1">
      <c r="A134" s="51"/>
      <c r="B134" s="83" t="s">
        <v>347</v>
      </c>
      <c r="C134" s="82"/>
      <c r="D134" s="82"/>
      <c r="E134" s="18"/>
    </row>
    <row r="135" spans="1:4" ht="13.5" customHeight="1">
      <c r="A135" s="51"/>
      <c r="B135" s="83" t="s">
        <v>355</v>
      </c>
      <c r="C135" s="82"/>
      <c r="D135" s="82"/>
    </row>
    <row r="136" spans="1:4" ht="13.5" customHeight="1">
      <c r="A136" s="51"/>
      <c r="B136" s="83" t="s">
        <v>356</v>
      </c>
      <c r="C136" s="82"/>
      <c r="D136" s="82"/>
    </row>
    <row r="137" spans="1:4" ht="13.5" customHeight="1">
      <c r="A137" s="51"/>
      <c r="B137" s="83" t="s">
        <v>357</v>
      </c>
      <c r="C137" s="82"/>
      <c r="D137" s="82"/>
    </row>
    <row r="138" spans="2:4" ht="13.5" customHeight="1">
      <c r="B138" s="83"/>
      <c r="C138" s="82"/>
      <c r="D138" s="82"/>
    </row>
    <row r="139" spans="2:4" ht="13.5" customHeight="1">
      <c r="B139" s="83">
        <v>902</v>
      </c>
      <c r="C139" s="82" t="s">
        <v>358</v>
      </c>
      <c r="D139" s="82" t="s">
        <v>359</v>
      </c>
    </row>
    <row r="140" spans="2:4" ht="13.5" customHeight="1">
      <c r="B140" s="83" t="s">
        <v>360</v>
      </c>
      <c r="C140" s="82"/>
      <c r="D140" s="82"/>
    </row>
    <row r="141" spans="3:4" ht="12">
      <c r="C141" s="50"/>
      <c r="D141" s="50"/>
    </row>
  </sheetData>
  <sheetProtection/>
  <printOptions/>
  <pageMargins left="0.984251968503937" right="0.31" top="0.984251968503937" bottom="0.7874015748031497" header="0.3937007874015748" footer="0.5905511811023623"/>
  <pageSetup horizontalDpi="300" verticalDpi="300" orientation="portrait" paperSize="9" scale="97" r:id="rId1"/>
  <headerFooter alignWithMargins="0">
    <oddHeader xml:space="preserve">&amp;C
&amp;"MS Sans Serif,Fet"&amp;18KONTOPLAN </oddHeader>
    <oddFooter>&amp;R&amp;8Side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UNIT/AVH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Studentutvalget</dc:creator>
  <cp:keywords/>
  <dc:description/>
  <cp:lastModifiedBy>Lise Løkkeberg</cp:lastModifiedBy>
  <cp:lastPrinted>2019-03-11T13:13:29Z</cp:lastPrinted>
  <dcterms:created xsi:type="dcterms:W3CDTF">1996-03-25T15:18:33Z</dcterms:created>
  <dcterms:modified xsi:type="dcterms:W3CDTF">2023-02-07T07:23:14Z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0x0101007C8494CB3EB88C4E8FC9140941BE086B</vt:lpwstr>
  </property>
</Properties>
</file>