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n\OneDrive\Documents\CP-foreningen\ÅM\"/>
    </mc:Choice>
  </mc:AlternateContent>
  <xr:revisionPtr revIDLastSave="0" documentId="8_{EEDCE531-6105-46C1-AD7A-17BDB9E8B68B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Resultat" sheetId="1" r:id="rId1"/>
    <sheet name="Balans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1" l="1"/>
  <c r="J71" i="1"/>
  <c r="K71" i="1"/>
  <c r="K68" i="1"/>
  <c r="J28" i="1"/>
  <c r="K28" i="1"/>
  <c r="I28" i="1"/>
  <c r="K73" i="1" l="1"/>
  <c r="J73" i="1"/>
  <c r="D23" i="2"/>
  <c r="D30" i="2" s="1"/>
  <c r="D28" i="2"/>
  <c r="H71" i="1" l="1"/>
  <c r="I71" i="1"/>
  <c r="I68" i="1"/>
  <c r="H39" i="1"/>
  <c r="H68" i="1" s="1"/>
  <c r="H51" i="1"/>
  <c r="H28" i="1"/>
  <c r="D15" i="2"/>
  <c r="D17" i="2" s="1"/>
  <c r="H73" i="1" l="1"/>
  <c r="I73" i="1"/>
  <c r="G71" i="1"/>
  <c r="G68" i="1"/>
  <c r="G28" i="1"/>
  <c r="D68" i="1"/>
  <c r="G73" i="1" l="1"/>
  <c r="F28" i="2"/>
  <c r="F15" i="2"/>
  <c r="F17" i="2" s="1"/>
  <c r="E28" i="2"/>
  <c r="F23" i="2"/>
  <c r="E23" i="2"/>
  <c r="E15" i="2"/>
  <c r="E17" i="2" s="1"/>
  <c r="D71" i="1"/>
  <c r="D28" i="1"/>
  <c r="F71" i="1"/>
  <c r="E71" i="1"/>
  <c r="F68" i="1"/>
  <c r="E68" i="1"/>
  <c r="F28" i="1"/>
  <c r="E28" i="1"/>
  <c r="E73" i="1" s="1"/>
  <c r="F73" i="1" l="1"/>
  <c r="F30" i="2"/>
  <c r="E30" i="2"/>
  <c r="D73" i="1"/>
</calcChain>
</file>

<file path=xl/sharedStrings.xml><?xml version="1.0" encoding="utf-8"?>
<sst xmlns="http://schemas.openxmlformats.org/spreadsheetml/2006/main" count="171" uniqueCount="163">
  <si>
    <t>Konto</t>
  </si>
  <si>
    <t>Beskrivelse</t>
  </si>
  <si>
    <t>Resultat 2017</t>
  </si>
  <si>
    <t>3005</t>
  </si>
  <si>
    <t>Årsfest</t>
  </si>
  <si>
    <t>3006</t>
  </si>
  <si>
    <t>Temasamlinger</t>
  </si>
  <si>
    <t>3007</t>
  </si>
  <si>
    <t>Weekend - likemannskurs</t>
  </si>
  <si>
    <t>3017</t>
  </si>
  <si>
    <t>3036</t>
  </si>
  <si>
    <t>Gaver/arv</t>
  </si>
  <si>
    <t>3037</t>
  </si>
  <si>
    <t>Tilskudd fra CP-foreningen</t>
  </si>
  <si>
    <t>3141</t>
  </si>
  <si>
    <t>CP-light</t>
  </si>
  <si>
    <t>3401</t>
  </si>
  <si>
    <t>Grasrotandel-Norsk Tipping</t>
  </si>
  <si>
    <t>3410</t>
  </si>
  <si>
    <t>Annet tilskudd</t>
  </si>
  <si>
    <t>3440</t>
  </si>
  <si>
    <t>Offentlige tilskudd for tjenester</t>
  </si>
  <si>
    <t>3700</t>
  </si>
  <si>
    <t>Provisjonsinntekter</t>
  </si>
  <si>
    <t>3920</t>
  </si>
  <si>
    <t>Medlemskontingenter</t>
  </si>
  <si>
    <t>Sum driftsinntekter</t>
  </si>
  <si>
    <t>5110</t>
  </si>
  <si>
    <t>Honorarer skatt/avg.fri</t>
  </si>
  <si>
    <t>6000</t>
  </si>
  <si>
    <t>6005</t>
  </si>
  <si>
    <t>6006</t>
  </si>
  <si>
    <t>6007</t>
  </si>
  <si>
    <t>Weekendkurs/likemannskurs</t>
  </si>
  <si>
    <t>6008</t>
  </si>
  <si>
    <t>Mammakvelder - CP-Mums</t>
  </si>
  <si>
    <t>6012</t>
  </si>
  <si>
    <t>Turer</t>
  </si>
  <si>
    <t>6013</t>
  </si>
  <si>
    <t>Onsdagstreffene</t>
  </si>
  <si>
    <t>6014</t>
  </si>
  <si>
    <t>6016</t>
  </si>
  <si>
    <t>Møter/arrangement generelt</t>
  </si>
  <si>
    <t>6017</t>
  </si>
  <si>
    <t>Familieturer</t>
  </si>
  <si>
    <t>6019</t>
  </si>
  <si>
    <t>Tilskudd prosjekter med mer</t>
  </si>
  <si>
    <t>6024</t>
  </si>
  <si>
    <t>Utgifter styret ex "honorar"</t>
  </si>
  <si>
    <t>6700</t>
  </si>
  <si>
    <t>Revisjons og regnskapshonorarer</t>
  </si>
  <si>
    <t>6705</t>
  </si>
  <si>
    <t>Adm/kontorutgifter</t>
  </si>
  <si>
    <t>6804</t>
  </si>
  <si>
    <t>Leie av datasystemer</t>
  </si>
  <si>
    <t>6940</t>
  </si>
  <si>
    <t>Porto</t>
  </si>
  <si>
    <t>7142</t>
  </si>
  <si>
    <t>CP-foreningens sommerleirer</t>
  </si>
  <si>
    <t>7300</t>
  </si>
  <si>
    <t>Salgskostnader</t>
  </si>
  <si>
    <t>7701</t>
  </si>
  <si>
    <t xml:space="preserve">Styremoter </t>
  </si>
  <si>
    <t>7702</t>
  </si>
  <si>
    <t>Årsmote</t>
  </si>
  <si>
    <t>7703</t>
  </si>
  <si>
    <t>Andre møter</t>
  </si>
  <si>
    <t>8040</t>
  </si>
  <si>
    <t>Renteinntekter, skattefrie</t>
  </si>
  <si>
    <t>8170</t>
  </si>
  <si>
    <t>Gebyrer</t>
  </si>
  <si>
    <t>Sum driftsutgifter</t>
  </si>
  <si>
    <t>Telemark</t>
  </si>
  <si>
    <t>Regnskap og budsjett</t>
  </si>
  <si>
    <t>3901</t>
  </si>
  <si>
    <t>Momskompensasjon</t>
  </si>
  <si>
    <t>6701</t>
  </si>
  <si>
    <t>Medlemskontingenter FFO/Funkis</t>
  </si>
  <si>
    <t>7705</t>
  </si>
  <si>
    <t>Landsmøteutgifter</t>
  </si>
  <si>
    <t>Sum finansposter</t>
  </si>
  <si>
    <t>Årsresultat</t>
  </si>
  <si>
    <t>3013</t>
  </si>
  <si>
    <t>Inntekter onsdagstreffene</t>
  </si>
  <si>
    <t>5330</t>
  </si>
  <si>
    <t>Godtgjørelse til styre</t>
  </si>
  <si>
    <t>7100</t>
  </si>
  <si>
    <t>7395</t>
  </si>
  <si>
    <t>Øreavrunding/tellefeil</t>
  </si>
  <si>
    <t>7706</t>
  </si>
  <si>
    <t>Skattetrekk 2016 - ikke bokført i 2016</t>
  </si>
  <si>
    <t>7600</t>
  </si>
  <si>
    <t>Blomster og gaver</t>
  </si>
  <si>
    <t>Balanse 2017</t>
  </si>
  <si>
    <t>Eiendeler</t>
  </si>
  <si>
    <t>Omløpsmidler</t>
  </si>
  <si>
    <t>1750</t>
  </si>
  <si>
    <t>1900</t>
  </si>
  <si>
    <t>1920</t>
  </si>
  <si>
    <t>Bankinnskudd 2610.22.17038</t>
  </si>
  <si>
    <t>1921</t>
  </si>
  <si>
    <t>Bankinnskudd 2610.50.34708</t>
  </si>
  <si>
    <t>Sum omløpsmidler</t>
  </si>
  <si>
    <t>Sum eiendeler</t>
  </si>
  <si>
    <t>Egenkapital og gjeld</t>
  </si>
  <si>
    <t>Egenkapital</t>
  </si>
  <si>
    <t>2050</t>
  </si>
  <si>
    <t>Opptjent egenkapital</t>
  </si>
  <si>
    <t>2099</t>
  </si>
  <si>
    <t>Sum egenkapital</t>
  </si>
  <si>
    <t>2990</t>
  </si>
  <si>
    <t>Annen kortsiktig gjeld</t>
  </si>
  <si>
    <t>2600</t>
  </si>
  <si>
    <t>Forskuddstrekk</t>
  </si>
  <si>
    <t>Sum kortsiktig gjeld</t>
  </si>
  <si>
    <t>Sum egenkapital og gjeld</t>
  </si>
  <si>
    <t>Frank Robert Hübenbecker</t>
  </si>
  <si>
    <t>Styrets leder</t>
  </si>
  <si>
    <t>1. nestleder</t>
  </si>
  <si>
    <t>Kortsiktig tilgodehavende</t>
  </si>
  <si>
    <t>Kontanter</t>
  </si>
  <si>
    <t>Balanse 2018</t>
  </si>
  <si>
    <t>Resultat 2018</t>
  </si>
  <si>
    <t>Budsjett 2018</t>
  </si>
  <si>
    <t>5100</t>
  </si>
  <si>
    <t>Lønn til ansatte</t>
  </si>
  <si>
    <t>5900</t>
  </si>
  <si>
    <t>Gaver til ansatte</t>
  </si>
  <si>
    <t>6020</t>
  </si>
  <si>
    <t>6540</t>
  </si>
  <si>
    <t>Inventar</t>
  </si>
  <si>
    <t>7140</t>
  </si>
  <si>
    <t>Reisekostnader, ikke oppg.pl.</t>
  </si>
  <si>
    <t>Budsjett 2019</t>
  </si>
  <si>
    <t>3016</t>
  </si>
  <si>
    <t>3142</t>
  </si>
  <si>
    <t>Refundert revisjonskostnader CP-foreningen</t>
  </si>
  <si>
    <t>Budsjettet for 2019 justert på årsmøtet</t>
  </si>
  <si>
    <t>Balanse 2019</t>
  </si>
  <si>
    <t>Regnskap 2019</t>
  </si>
  <si>
    <t>Budsjett 2020</t>
  </si>
  <si>
    <t>3404</t>
  </si>
  <si>
    <t>Kontingent FFO/FS</t>
  </si>
  <si>
    <t>6560</t>
  </si>
  <si>
    <t>Rekvisita</t>
  </si>
  <si>
    <t>7396</t>
  </si>
  <si>
    <t>Manko kasseopptelling</t>
  </si>
  <si>
    <t>Balanse 3112 - 2017, 2018, 2019</t>
  </si>
  <si>
    <t>Marit K. Tovsli               Sindre Klakegg Bruflot               Tonje Nordfonn               Ruben André Smith</t>
  </si>
  <si>
    <t xml:space="preserve">                             Sekretær                            Styremedlem                       Styremedlem</t>
  </si>
  <si>
    <t>Skien 25. 2. 2019</t>
  </si>
  <si>
    <t>CP-light Rubens tur</t>
  </si>
  <si>
    <t>Familietur</t>
  </si>
  <si>
    <t>Regnskap 2020</t>
  </si>
  <si>
    <t>Budsjett 2021</t>
  </si>
  <si>
    <t>3250</t>
  </si>
  <si>
    <t>Inntekter fra egne arrangement</t>
  </si>
  <si>
    <t>6300</t>
  </si>
  <si>
    <t>6420</t>
  </si>
  <si>
    <t>Leie datasystemer</t>
  </si>
  <si>
    <t>Bilgodtgjørelse oppg.pl.</t>
  </si>
  <si>
    <t>Leie av lokaler</t>
  </si>
  <si>
    <t>Mammakvelder/foresatte samlinger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</si>
</sst>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49" fontId="0" fillId="0" borderId="4" xfId="0" applyNumberFormat="1" applyBorder="1"/>
    <xf numFmtId="49" fontId="0" fillId="0" borderId="5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5" xfId="0" applyBorder="1"/>
    <xf numFmtId="0" fontId="0" fillId="0" borderId="4" xfId="0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0" fillId="2" borderId="4" xfId="0" applyNumberFormat="1" applyFill="1" applyBorder="1"/>
    <xf numFmtId="0" fontId="0" fillId="2" borderId="5" xfId="0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0" fontId="0" fillId="2" borderId="4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4" fontId="0" fillId="3" borderId="9" xfId="0" applyNumberFormat="1" applyFill="1" applyBorder="1"/>
    <xf numFmtId="0" fontId="1" fillId="0" borderId="5" xfId="0" applyFont="1" applyBorder="1"/>
    <xf numFmtId="49" fontId="1" fillId="0" borderId="4" xfId="0" applyNumberFormat="1" applyFont="1" applyBorder="1"/>
    <xf numFmtId="0" fontId="0" fillId="0" borderId="12" xfId="0" applyBorder="1"/>
    <xf numFmtId="4" fontId="0" fillId="0" borderId="13" xfId="0" applyNumberFormat="1" applyBorder="1"/>
    <xf numFmtId="0" fontId="1" fillId="2" borderId="14" xfId="0" applyFont="1" applyFill="1" applyBorder="1" applyAlignment="1">
      <alignment horizontal="left"/>
    </xf>
    <xf numFmtId="4" fontId="0" fillId="2" borderId="13" xfId="0" applyNumberFormat="1" applyFill="1" applyBorder="1"/>
    <xf numFmtId="4" fontId="0" fillId="3" borderId="15" xfId="0" applyNumberFormat="1" applyFill="1" applyBorder="1"/>
    <xf numFmtId="0" fontId="0" fillId="0" borderId="6" xfId="0" applyBorder="1"/>
    <xf numFmtId="0" fontId="0" fillId="4" borderId="6" xfId="0" applyFill="1" applyBorder="1"/>
    <xf numFmtId="3" fontId="0" fillId="0" borderId="5" xfId="0" applyNumberFormat="1" applyBorder="1"/>
    <xf numFmtId="3" fontId="0" fillId="2" borderId="5" xfId="0" applyNumberFormat="1" applyFill="1" applyBorder="1"/>
    <xf numFmtId="3" fontId="0" fillId="3" borderId="8" xfId="0" applyNumberFormat="1" applyFill="1" applyBorder="1"/>
    <xf numFmtId="49" fontId="1" fillId="0" borderId="11" xfId="0" applyNumberFormat="1" applyFont="1" applyBorder="1" applyAlignment="1">
      <alignment horizontal="left"/>
    </xf>
    <xf numFmtId="0" fontId="0" fillId="0" borderId="0" xfId="0" applyBorder="1"/>
    <xf numFmtId="2" fontId="0" fillId="0" borderId="5" xfId="0" applyNumberFormat="1" applyBorder="1"/>
    <xf numFmtId="0" fontId="0" fillId="0" borderId="11" xfId="0" applyBorder="1"/>
    <xf numFmtId="1" fontId="0" fillId="0" borderId="11" xfId="0" applyNumberFormat="1" applyBorder="1"/>
    <xf numFmtId="1" fontId="0" fillId="0" borderId="5" xfId="0" applyNumberFormat="1" applyBorder="1"/>
    <xf numFmtId="1" fontId="0" fillId="4" borderId="6" xfId="0" applyNumberFormat="1" applyFill="1" applyBorder="1"/>
    <xf numFmtId="0" fontId="0" fillId="2" borderId="11" xfId="0" applyFill="1" applyBorder="1"/>
    <xf numFmtId="1" fontId="0" fillId="0" borderId="5" xfId="0" applyNumberFormat="1" applyFont="1" applyBorder="1"/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1543050</xdr:colOff>
      <xdr:row>4</xdr:row>
      <xdr:rowOff>19050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50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762000</xdr:colOff>
      <xdr:row>4</xdr:row>
      <xdr:rowOff>19050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K75"/>
  <sheetViews>
    <sheetView tabSelected="1" workbookViewId="0">
      <selection activeCell="K41" sqref="K41"/>
    </sheetView>
  </sheetViews>
  <sheetFormatPr baseColWidth="10" defaultRowHeight="14.5" x14ac:dyDescent="0.35"/>
  <cols>
    <col min="3" max="3" width="44.26953125" customWidth="1"/>
    <col min="4" max="6" width="12.7265625" customWidth="1"/>
    <col min="7" max="10" width="13" customWidth="1"/>
  </cols>
  <sheetData>
    <row r="4" spans="2:11" x14ac:dyDescent="0.35">
      <c r="C4" s="2" t="s">
        <v>72</v>
      </c>
    </row>
    <row r="6" spans="2:11" x14ac:dyDescent="0.35">
      <c r="C6" s="1" t="s">
        <v>73</v>
      </c>
    </row>
    <row r="7" spans="2:11" ht="15" thickBot="1" x14ac:dyDescent="0.4"/>
    <row r="8" spans="2:11" ht="15.5" thickTop="1" thickBot="1" x14ac:dyDescent="0.4">
      <c r="B8" s="9" t="s">
        <v>0</v>
      </c>
      <c r="C8" s="10" t="s">
        <v>1</v>
      </c>
      <c r="D8" s="10" t="s">
        <v>122</v>
      </c>
      <c r="E8" s="10" t="s">
        <v>123</v>
      </c>
      <c r="F8" s="25" t="s">
        <v>2</v>
      </c>
      <c r="G8" s="11" t="s">
        <v>133</v>
      </c>
      <c r="H8" s="40" t="s">
        <v>139</v>
      </c>
      <c r="I8" s="13" t="s">
        <v>140</v>
      </c>
      <c r="J8" s="40" t="s">
        <v>153</v>
      </c>
      <c r="K8" s="13" t="s">
        <v>154</v>
      </c>
    </row>
    <row r="9" spans="2:11" ht="15" thickBot="1" x14ac:dyDescent="0.4">
      <c r="B9" s="3"/>
      <c r="C9" s="4"/>
      <c r="D9" s="5"/>
      <c r="E9" s="30"/>
      <c r="F9" s="24"/>
      <c r="G9" s="28"/>
      <c r="H9" s="36"/>
      <c r="I9" s="7"/>
      <c r="J9" s="36"/>
      <c r="K9" s="7"/>
    </row>
    <row r="10" spans="2:11" ht="15" thickBot="1" x14ac:dyDescent="0.4">
      <c r="B10" s="3" t="s">
        <v>3</v>
      </c>
      <c r="C10" s="7" t="s">
        <v>4</v>
      </c>
      <c r="D10" s="5"/>
      <c r="E10" s="30">
        <v>3750</v>
      </c>
      <c r="F10" s="24"/>
      <c r="G10" s="28">
        <v>0</v>
      </c>
      <c r="H10" s="37">
        <v>0</v>
      </c>
      <c r="I10" s="38">
        <v>0</v>
      </c>
      <c r="J10" s="37">
        <v>0</v>
      </c>
      <c r="K10" s="7">
        <v>0</v>
      </c>
    </row>
    <row r="11" spans="2:11" ht="15" thickBot="1" x14ac:dyDescent="0.4">
      <c r="B11" s="3" t="s">
        <v>5</v>
      </c>
      <c r="C11" s="7" t="s">
        <v>6</v>
      </c>
      <c r="D11" s="5"/>
      <c r="E11" s="30">
        <v>2000</v>
      </c>
      <c r="F11" s="24"/>
      <c r="G11" s="28">
        <v>2000</v>
      </c>
      <c r="H11" s="37">
        <v>0</v>
      </c>
      <c r="I11" s="38">
        <v>1000</v>
      </c>
      <c r="J11" s="37"/>
      <c r="K11" s="7">
        <v>1000</v>
      </c>
    </row>
    <row r="12" spans="2:11" ht="15" thickBot="1" x14ac:dyDescent="0.4">
      <c r="B12" s="3" t="s">
        <v>7</v>
      </c>
      <c r="C12" s="7" t="s">
        <v>8</v>
      </c>
      <c r="D12" s="5"/>
      <c r="E12" s="30">
        <v>5000</v>
      </c>
      <c r="F12" s="24"/>
      <c r="G12" s="28">
        <v>7000</v>
      </c>
      <c r="H12" s="37">
        <v>0</v>
      </c>
      <c r="I12" s="38">
        <v>0</v>
      </c>
      <c r="J12" s="37"/>
      <c r="K12" s="7"/>
    </row>
    <row r="13" spans="2:11" ht="15" thickBot="1" x14ac:dyDescent="0.4">
      <c r="B13" s="3" t="s">
        <v>82</v>
      </c>
      <c r="C13" s="7" t="s">
        <v>83</v>
      </c>
      <c r="D13" s="5">
        <v>7600</v>
      </c>
      <c r="E13" s="30"/>
      <c r="F13" s="24">
        <v>6740</v>
      </c>
      <c r="G13" s="28">
        <v>10000</v>
      </c>
      <c r="H13" s="37">
        <v>4327.6000000000004</v>
      </c>
      <c r="I13" s="38">
        <v>5000</v>
      </c>
      <c r="J13" s="37">
        <v>2000</v>
      </c>
      <c r="K13" s="7">
        <v>10000</v>
      </c>
    </row>
    <row r="14" spans="2:11" ht="15" thickBot="1" x14ac:dyDescent="0.4">
      <c r="B14" s="3" t="s">
        <v>134</v>
      </c>
      <c r="C14" s="7" t="s">
        <v>37</v>
      </c>
      <c r="D14" s="5"/>
      <c r="E14" s="30"/>
      <c r="F14" s="24"/>
      <c r="G14" s="28">
        <v>600</v>
      </c>
      <c r="H14" s="37">
        <v>0</v>
      </c>
      <c r="I14" s="38">
        <v>1000</v>
      </c>
      <c r="J14" s="37"/>
      <c r="K14" s="7">
        <v>620</v>
      </c>
    </row>
    <row r="15" spans="2:11" ht="15" thickBot="1" x14ac:dyDescent="0.4">
      <c r="B15" s="3" t="s">
        <v>9</v>
      </c>
      <c r="C15" s="7" t="s">
        <v>152</v>
      </c>
      <c r="D15" s="5">
        <v>25000</v>
      </c>
      <c r="E15" s="30">
        <v>5000</v>
      </c>
      <c r="F15" s="24"/>
      <c r="G15" s="28">
        <v>0</v>
      </c>
      <c r="H15" s="37">
        <v>0</v>
      </c>
      <c r="I15" s="41">
        <v>17000</v>
      </c>
      <c r="J15" s="37"/>
      <c r="K15" s="7">
        <v>17000</v>
      </c>
    </row>
    <row r="16" spans="2:11" ht="15" thickBot="1" x14ac:dyDescent="0.4">
      <c r="B16" s="3" t="s">
        <v>10</v>
      </c>
      <c r="C16" s="7" t="s">
        <v>11</v>
      </c>
      <c r="D16" s="5"/>
      <c r="E16" s="30">
        <v>2000</v>
      </c>
      <c r="F16" s="24"/>
      <c r="G16" s="28">
        <v>0</v>
      </c>
      <c r="H16" s="37">
        <v>0</v>
      </c>
      <c r="I16" s="41">
        <v>0</v>
      </c>
      <c r="J16" s="37"/>
      <c r="K16" s="7"/>
    </row>
    <row r="17" spans="2:11" ht="15" thickBot="1" x14ac:dyDescent="0.4">
      <c r="B17" s="3" t="s">
        <v>12</v>
      </c>
      <c r="C17" s="7" t="s">
        <v>13</v>
      </c>
      <c r="D17" s="5">
        <v>50000</v>
      </c>
      <c r="E17" s="30">
        <v>30000</v>
      </c>
      <c r="F17" s="24">
        <v>35000</v>
      </c>
      <c r="G17" s="28">
        <v>50000</v>
      </c>
      <c r="H17" s="37">
        <v>50000</v>
      </c>
      <c r="I17" s="41">
        <v>53900</v>
      </c>
      <c r="J17" s="37">
        <v>45000</v>
      </c>
      <c r="K17" s="7">
        <v>50000</v>
      </c>
    </row>
    <row r="18" spans="2:11" ht="15" thickBot="1" x14ac:dyDescent="0.4">
      <c r="B18" s="3" t="s">
        <v>141</v>
      </c>
      <c r="C18" s="7" t="s">
        <v>136</v>
      </c>
      <c r="D18" s="5"/>
      <c r="E18" s="30"/>
      <c r="F18" s="24"/>
      <c r="G18" s="28">
        <v>20000</v>
      </c>
      <c r="H18" s="37">
        <v>31750</v>
      </c>
      <c r="I18" s="38">
        <v>20000</v>
      </c>
      <c r="J18" s="37"/>
      <c r="K18" s="7"/>
    </row>
    <row r="19" spans="2:11" ht="15" thickBot="1" x14ac:dyDescent="0.4">
      <c r="B19" s="3" t="s">
        <v>14</v>
      </c>
      <c r="C19" s="7" t="s">
        <v>15</v>
      </c>
      <c r="D19" s="5"/>
      <c r="E19" s="30">
        <v>2000</v>
      </c>
      <c r="F19" s="24"/>
      <c r="G19" s="28">
        <v>4000</v>
      </c>
      <c r="H19" s="37">
        <v>0</v>
      </c>
      <c r="I19" s="38">
        <v>3000</v>
      </c>
      <c r="J19" s="37"/>
      <c r="K19" s="7">
        <v>4000</v>
      </c>
    </row>
    <row r="20" spans="2:11" ht="15" thickBot="1" x14ac:dyDescent="0.4">
      <c r="B20" s="3" t="s">
        <v>135</v>
      </c>
      <c r="C20" s="7" t="s">
        <v>162</v>
      </c>
      <c r="D20" s="5"/>
      <c r="E20" s="30"/>
      <c r="F20" s="24"/>
      <c r="G20" s="28">
        <v>1200</v>
      </c>
      <c r="H20" s="37">
        <v>0</v>
      </c>
      <c r="I20" s="38">
        <v>2000</v>
      </c>
      <c r="J20" s="37"/>
      <c r="K20" s="7">
        <v>1500</v>
      </c>
    </row>
    <row r="21" spans="2:11" ht="15" thickBot="1" x14ac:dyDescent="0.4">
      <c r="B21" s="3" t="s">
        <v>155</v>
      </c>
      <c r="C21" s="7" t="s">
        <v>156</v>
      </c>
      <c r="D21" s="5"/>
      <c r="E21" s="30"/>
      <c r="F21" s="24"/>
      <c r="G21" s="28"/>
      <c r="H21" s="37"/>
      <c r="I21" s="38"/>
      <c r="J21" s="37">
        <v>150</v>
      </c>
      <c r="K21" s="7">
        <v>500</v>
      </c>
    </row>
    <row r="22" spans="2:11" ht="15" thickBot="1" x14ac:dyDescent="0.4">
      <c r="B22" s="3" t="s">
        <v>16</v>
      </c>
      <c r="C22" s="7" t="s">
        <v>17</v>
      </c>
      <c r="D22" s="5">
        <v>16340.28</v>
      </c>
      <c r="E22" s="30">
        <v>18000</v>
      </c>
      <c r="F22" s="24">
        <v>11677.83</v>
      </c>
      <c r="G22" s="28">
        <v>17000</v>
      </c>
      <c r="H22" s="37">
        <v>18895.48</v>
      </c>
      <c r="I22" s="38">
        <v>20000</v>
      </c>
      <c r="J22" s="37">
        <v>16070.18</v>
      </c>
      <c r="K22" s="7">
        <v>17000</v>
      </c>
    </row>
    <row r="23" spans="2:11" ht="15" thickBot="1" x14ac:dyDescent="0.4">
      <c r="B23" s="3" t="s">
        <v>18</v>
      </c>
      <c r="C23" s="7" t="s">
        <v>19</v>
      </c>
      <c r="D23" s="5">
        <v>10000</v>
      </c>
      <c r="E23" s="30">
        <v>5000</v>
      </c>
      <c r="F23" s="24"/>
      <c r="G23" s="28">
        <v>22000</v>
      </c>
      <c r="H23" s="37">
        <v>0</v>
      </c>
      <c r="I23" s="38">
        <v>25000</v>
      </c>
      <c r="J23" s="37"/>
      <c r="K23" s="7">
        <v>20000</v>
      </c>
    </row>
    <row r="24" spans="2:11" ht="15" thickBot="1" x14ac:dyDescent="0.4">
      <c r="B24" s="3" t="s">
        <v>20</v>
      </c>
      <c r="C24" s="7" t="s">
        <v>21</v>
      </c>
      <c r="D24" s="5">
        <v>10000</v>
      </c>
      <c r="E24" s="30">
        <v>5000</v>
      </c>
      <c r="F24" s="24"/>
      <c r="G24" s="28">
        <v>0</v>
      </c>
      <c r="H24" s="37">
        <v>15000</v>
      </c>
      <c r="I24" s="38">
        <v>0</v>
      </c>
      <c r="J24" s="37"/>
      <c r="K24" s="7"/>
    </row>
    <row r="25" spans="2:11" ht="15" thickBot="1" x14ac:dyDescent="0.4">
      <c r="B25" s="3" t="s">
        <v>74</v>
      </c>
      <c r="C25" s="7" t="s">
        <v>75</v>
      </c>
      <c r="D25" s="5">
        <v>5937</v>
      </c>
      <c r="E25" s="30">
        <v>0</v>
      </c>
      <c r="F25" s="24">
        <v>6045</v>
      </c>
      <c r="G25" s="28">
        <v>9600</v>
      </c>
      <c r="H25" s="37">
        <v>17865</v>
      </c>
      <c r="I25" s="38">
        <v>10000</v>
      </c>
      <c r="J25" s="37">
        <v>9505</v>
      </c>
      <c r="K25" s="7">
        <v>7500</v>
      </c>
    </row>
    <row r="26" spans="2:11" ht="15" thickBot="1" x14ac:dyDescent="0.4">
      <c r="B26" s="3" t="s">
        <v>22</v>
      </c>
      <c r="C26" s="7" t="s">
        <v>23</v>
      </c>
      <c r="D26" s="5"/>
      <c r="E26" s="30">
        <v>5500</v>
      </c>
      <c r="F26" s="24"/>
      <c r="G26" s="28"/>
      <c r="H26" s="37"/>
      <c r="I26" s="38"/>
      <c r="J26" s="37"/>
      <c r="K26" s="7"/>
    </row>
    <row r="27" spans="2:11" ht="15" thickBot="1" x14ac:dyDescent="0.4">
      <c r="B27" s="3" t="s">
        <v>24</v>
      </c>
      <c r="C27" s="7" t="s">
        <v>25</v>
      </c>
      <c r="D27" s="5">
        <v>10940</v>
      </c>
      <c r="E27" s="30">
        <v>11000</v>
      </c>
      <c r="F27" s="24">
        <v>11140</v>
      </c>
      <c r="G27" s="28">
        <v>12000</v>
      </c>
      <c r="H27" s="37">
        <v>10583.6</v>
      </c>
      <c r="I27" s="38">
        <v>11000</v>
      </c>
      <c r="J27" s="37">
        <v>11356.4</v>
      </c>
      <c r="K27" s="7">
        <v>12000</v>
      </c>
    </row>
    <row r="28" spans="2:11" ht="15" thickBot="1" x14ac:dyDescent="0.4">
      <c r="B28" s="12"/>
      <c r="C28" s="13" t="s">
        <v>26</v>
      </c>
      <c r="D28" s="14">
        <f t="shared" ref="D28:K28" si="0">SUM(D10:D27)</f>
        <v>135817.28</v>
      </c>
      <c r="E28" s="31">
        <f t="shared" si="0"/>
        <v>94250</v>
      </c>
      <c r="F28" s="26">
        <f t="shared" si="0"/>
        <v>70602.83</v>
      </c>
      <c r="G28" s="29">
        <f t="shared" si="0"/>
        <v>155400</v>
      </c>
      <c r="H28" s="39">
        <f t="shared" si="0"/>
        <v>148421.68000000002</v>
      </c>
      <c r="I28" s="39">
        <f t="shared" si="0"/>
        <v>168900</v>
      </c>
      <c r="J28" s="39">
        <f t="shared" si="0"/>
        <v>84081.579999999987</v>
      </c>
      <c r="K28" s="39">
        <f t="shared" si="0"/>
        <v>141120</v>
      </c>
    </row>
    <row r="29" spans="2:11" ht="15" thickBot="1" x14ac:dyDescent="0.4">
      <c r="B29" s="3"/>
      <c r="C29" s="7"/>
      <c r="D29" s="5"/>
      <c r="E29" s="30"/>
      <c r="F29" s="24"/>
      <c r="G29" s="28"/>
      <c r="H29" s="37"/>
      <c r="I29" s="38"/>
      <c r="J29" s="36"/>
      <c r="K29" s="7"/>
    </row>
    <row r="30" spans="2:11" ht="15" thickBot="1" x14ac:dyDescent="0.4">
      <c r="B30" s="3" t="s">
        <v>124</v>
      </c>
      <c r="C30" s="7" t="s">
        <v>125</v>
      </c>
      <c r="D30" s="5">
        <v>-17936</v>
      </c>
      <c r="E30" s="30"/>
      <c r="F30" s="24"/>
      <c r="G30" s="28">
        <v>-20000</v>
      </c>
      <c r="H30" s="37">
        <v>0</v>
      </c>
      <c r="I30" s="38">
        <v>0</v>
      </c>
      <c r="J30" s="36"/>
      <c r="K30" s="7"/>
    </row>
    <row r="31" spans="2:11" ht="15" thickBot="1" x14ac:dyDescent="0.4">
      <c r="B31" s="3" t="s">
        <v>27</v>
      </c>
      <c r="C31" s="7" t="s">
        <v>28</v>
      </c>
      <c r="D31" s="5">
        <v>-3150</v>
      </c>
      <c r="E31" s="30">
        <v>-25000</v>
      </c>
      <c r="F31" s="24">
        <v>-14834.3</v>
      </c>
      <c r="G31" s="28">
        <v>-10000</v>
      </c>
      <c r="H31" s="37">
        <v>-19538.66</v>
      </c>
      <c r="I31" s="38">
        <v>-21000</v>
      </c>
      <c r="J31" s="37">
        <v>-18242.72</v>
      </c>
      <c r="K31" s="7">
        <v>-23000</v>
      </c>
    </row>
    <row r="32" spans="2:11" ht="15" thickBot="1" x14ac:dyDescent="0.4">
      <c r="B32" s="3" t="s">
        <v>84</v>
      </c>
      <c r="C32" s="7" t="s">
        <v>85</v>
      </c>
      <c r="D32" s="5">
        <v>-4000</v>
      </c>
      <c r="E32" s="30"/>
      <c r="F32" s="24">
        <v>-5400</v>
      </c>
      <c r="G32" s="28">
        <v>-6000</v>
      </c>
      <c r="H32" s="37">
        <v>-9240</v>
      </c>
      <c r="I32" s="38">
        <v>-10000</v>
      </c>
      <c r="J32" s="36">
        <v>-9240</v>
      </c>
      <c r="K32" s="7">
        <v>-10000</v>
      </c>
    </row>
    <row r="33" spans="2:11" ht="15" thickBot="1" x14ac:dyDescent="0.4">
      <c r="B33" s="3" t="s">
        <v>126</v>
      </c>
      <c r="C33" s="7" t="s">
        <v>127</v>
      </c>
      <c r="D33" s="5">
        <v>-505</v>
      </c>
      <c r="E33" s="30"/>
      <c r="F33" s="24"/>
      <c r="G33" s="28">
        <v>-500</v>
      </c>
      <c r="H33" s="37">
        <v>0</v>
      </c>
      <c r="I33" s="38">
        <v>-500</v>
      </c>
      <c r="J33" s="36"/>
      <c r="K33" s="7">
        <v>-500</v>
      </c>
    </row>
    <row r="34" spans="2:11" ht="15" thickBot="1" x14ac:dyDescent="0.4">
      <c r="B34" s="3" t="s">
        <v>29</v>
      </c>
      <c r="C34" s="7" t="s">
        <v>142</v>
      </c>
      <c r="D34" s="5"/>
      <c r="E34" s="30">
        <v>-1000</v>
      </c>
      <c r="F34" s="24"/>
      <c r="G34" s="28">
        <v>0</v>
      </c>
      <c r="H34" s="37">
        <v>-500</v>
      </c>
      <c r="I34" s="38">
        <v>-500</v>
      </c>
      <c r="J34" s="36"/>
      <c r="K34" s="7"/>
    </row>
    <row r="35" spans="2:11" ht="15" thickBot="1" x14ac:dyDescent="0.4">
      <c r="B35" s="3" t="s">
        <v>30</v>
      </c>
      <c r="C35" s="7" t="s">
        <v>4</v>
      </c>
      <c r="D35" s="5">
        <v>-16586.71</v>
      </c>
      <c r="E35" s="30">
        <v>-15000</v>
      </c>
      <c r="F35" s="24"/>
      <c r="G35" s="28">
        <v>-2000</v>
      </c>
      <c r="H35" s="37">
        <v>-1000</v>
      </c>
      <c r="I35" s="38">
        <v>0</v>
      </c>
      <c r="J35" s="36"/>
      <c r="K35" s="7"/>
    </row>
    <row r="36" spans="2:11" ht="15" thickBot="1" x14ac:dyDescent="0.4">
      <c r="B36" s="3" t="s">
        <v>31</v>
      </c>
      <c r="C36" s="7" t="s">
        <v>6</v>
      </c>
      <c r="D36" s="5">
        <v>-666.65</v>
      </c>
      <c r="E36" s="30">
        <v>-8000</v>
      </c>
      <c r="F36" s="24">
        <v>-8770.7800000000007</v>
      </c>
      <c r="G36" s="28">
        <v>-10000</v>
      </c>
      <c r="H36" s="37">
        <v>-481.8</v>
      </c>
      <c r="I36" s="38">
        <v>-1000</v>
      </c>
      <c r="J36" s="36"/>
      <c r="K36" s="7">
        <v>-6000</v>
      </c>
    </row>
    <row r="37" spans="2:11" ht="15" thickBot="1" x14ac:dyDescent="0.4">
      <c r="B37" s="3" t="s">
        <v>32</v>
      </c>
      <c r="C37" s="7" t="s">
        <v>33</v>
      </c>
      <c r="D37" s="5"/>
      <c r="E37" s="30">
        <v>-20000</v>
      </c>
      <c r="F37" s="24"/>
      <c r="G37" s="28">
        <v>-28400</v>
      </c>
      <c r="H37" s="37">
        <v>0</v>
      </c>
      <c r="I37" s="38">
        <v>0</v>
      </c>
      <c r="J37" s="36"/>
      <c r="K37" s="7"/>
    </row>
    <row r="38" spans="2:11" ht="15" thickBot="1" x14ac:dyDescent="0.4">
      <c r="B38" s="3" t="s">
        <v>34</v>
      </c>
      <c r="C38" s="7" t="s">
        <v>35</v>
      </c>
      <c r="D38" s="5"/>
      <c r="E38" s="30">
        <v>-5000</v>
      </c>
      <c r="F38" s="24"/>
      <c r="G38" s="28">
        <v>-5000</v>
      </c>
      <c r="H38" s="37">
        <v>-4860</v>
      </c>
      <c r="I38" s="38">
        <v>-5000</v>
      </c>
      <c r="J38" s="36">
        <v>-2325</v>
      </c>
      <c r="K38" s="7">
        <v>-9000</v>
      </c>
    </row>
    <row r="39" spans="2:11" ht="15" thickBot="1" x14ac:dyDescent="0.4">
      <c r="B39" s="3" t="s">
        <v>36</v>
      </c>
      <c r="C39" s="7" t="s">
        <v>37</v>
      </c>
      <c r="D39" s="5">
        <v>0</v>
      </c>
      <c r="E39" s="30">
        <v>-1000</v>
      </c>
      <c r="F39" s="24">
        <v>-1960</v>
      </c>
      <c r="G39" s="28">
        <v>-3000</v>
      </c>
      <c r="H39" s="37">
        <f>-1400-486.7</f>
        <v>-1886.7</v>
      </c>
      <c r="I39" s="38">
        <v>-2000</v>
      </c>
      <c r="J39" s="36"/>
      <c r="K39" s="7">
        <v>-3000</v>
      </c>
    </row>
    <row r="40" spans="2:11" ht="15" thickBot="1" x14ac:dyDescent="0.4">
      <c r="B40" s="3" t="s">
        <v>38</v>
      </c>
      <c r="C40" s="7" t="s">
        <v>39</v>
      </c>
      <c r="D40" s="5">
        <v>-22155.3</v>
      </c>
      <c r="E40" s="30">
        <v>-17500</v>
      </c>
      <c r="F40" s="24">
        <v>-23912.9</v>
      </c>
      <c r="G40" s="28">
        <v>-29000</v>
      </c>
      <c r="H40" s="37">
        <v>-26427.7</v>
      </c>
      <c r="I40" s="38">
        <v>-29000</v>
      </c>
      <c r="J40" s="37">
        <v>-15051.7</v>
      </c>
      <c r="K40" s="7">
        <v>-26000</v>
      </c>
    </row>
    <row r="41" spans="2:11" ht="15" thickBot="1" x14ac:dyDescent="0.4">
      <c r="B41" s="3" t="s">
        <v>40</v>
      </c>
      <c r="C41" s="7" t="s">
        <v>151</v>
      </c>
      <c r="D41" s="5">
        <v>-15995</v>
      </c>
      <c r="E41" s="30">
        <v>-15000</v>
      </c>
      <c r="F41" s="24">
        <v>-15000</v>
      </c>
      <c r="G41" s="28">
        <v>-24000</v>
      </c>
      <c r="H41" s="37">
        <v>-15000</v>
      </c>
      <c r="I41" s="38">
        <v>-15000</v>
      </c>
      <c r="J41" s="36">
        <v>-15000</v>
      </c>
      <c r="K41" s="7">
        <v>-25000</v>
      </c>
    </row>
    <row r="42" spans="2:11" ht="15" thickBot="1" x14ac:dyDescent="0.4">
      <c r="B42" s="3" t="s">
        <v>41</v>
      </c>
      <c r="C42" s="7" t="s">
        <v>42</v>
      </c>
      <c r="D42" s="5"/>
      <c r="E42" s="30">
        <v>-1000</v>
      </c>
      <c r="F42" s="24"/>
      <c r="G42" s="28">
        <v>-1000</v>
      </c>
      <c r="H42" s="37">
        <v>0</v>
      </c>
      <c r="I42" s="38">
        <v>-500</v>
      </c>
      <c r="J42" s="36"/>
      <c r="K42" s="7"/>
    </row>
    <row r="43" spans="2:11" ht="15" thickBot="1" x14ac:dyDescent="0.4">
      <c r="B43" s="3" t="s">
        <v>43</v>
      </c>
      <c r="C43" s="7" t="s">
        <v>44</v>
      </c>
      <c r="D43" s="5">
        <v>-119070.05</v>
      </c>
      <c r="E43" s="30">
        <v>-25000</v>
      </c>
      <c r="F43" s="24"/>
      <c r="G43" s="28">
        <v>0</v>
      </c>
      <c r="H43" s="37">
        <v>0</v>
      </c>
      <c r="I43" s="38">
        <v>-62000</v>
      </c>
      <c r="J43" s="37">
        <v>0</v>
      </c>
      <c r="K43" s="7">
        <v>-62000</v>
      </c>
    </row>
    <row r="44" spans="2:11" ht="15" thickBot="1" x14ac:dyDescent="0.4">
      <c r="B44" s="3" t="s">
        <v>45</v>
      </c>
      <c r="C44" s="7" t="s">
        <v>46</v>
      </c>
      <c r="D44" s="5"/>
      <c r="E44" s="30">
        <v>-1000</v>
      </c>
      <c r="F44" s="24"/>
      <c r="G44" s="28">
        <v>-5000</v>
      </c>
      <c r="H44" s="37">
        <v>-25000</v>
      </c>
      <c r="I44" s="38">
        <v>-10000</v>
      </c>
      <c r="J44" s="36">
        <v>-3500</v>
      </c>
      <c r="K44" s="7">
        <v>-5000</v>
      </c>
    </row>
    <row r="45" spans="2:11" ht="15" thickBot="1" x14ac:dyDescent="0.4">
      <c r="B45" s="3" t="s">
        <v>128</v>
      </c>
      <c r="C45" s="7" t="s">
        <v>92</v>
      </c>
      <c r="D45" s="5">
        <v>-720</v>
      </c>
      <c r="E45" s="30"/>
      <c r="F45" s="24"/>
      <c r="G45" s="28">
        <v>-750</v>
      </c>
      <c r="H45" s="37">
        <v>-1010</v>
      </c>
      <c r="I45" s="38">
        <v>-1000</v>
      </c>
      <c r="J45" s="36">
        <v>-600</v>
      </c>
      <c r="K45" s="7">
        <v>-1000</v>
      </c>
    </row>
    <row r="46" spans="2:11" ht="15" thickBot="1" x14ac:dyDescent="0.4">
      <c r="B46" s="3" t="s">
        <v>47</v>
      </c>
      <c r="C46" s="7" t="s">
        <v>48</v>
      </c>
      <c r="D46" s="5"/>
      <c r="E46" s="30">
        <v>-2500</v>
      </c>
      <c r="F46" s="24"/>
      <c r="G46" s="28">
        <v>-1000</v>
      </c>
      <c r="H46" s="37">
        <v>0</v>
      </c>
      <c r="I46" s="38">
        <v>-500</v>
      </c>
      <c r="J46" s="36"/>
      <c r="K46" s="7"/>
    </row>
    <row r="47" spans="2:11" ht="15" thickBot="1" x14ac:dyDescent="0.4">
      <c r="B47" s="3" t="s">
        <v>157</v>
      </c>
      <c r="C47" s="7" t="s">
        <v>161</v>
      </c>
      <c r="D47" s="5"/>
      <c r="E47" s="30"/>
      <c r="F47" s="24"/>
      <c r="G47" s="28"/>
      <c r="H47" s="37"/>
      <c r="I47" s="38"/>
      <c r="J47" s="36">
        <v>-500</v>
      </c>
      <c r="K47" s="7">
        <v>-500</v>
      </c>
    </row>
    <row r="48" spans="2:11" ht="15" thickBot="1" x14ac:dyDescent="0.4">
      <c r="B48" s="3" t="s">
        <v>158</v>
      </c>
      <c r="C48" s="7" t="s">
        <v>159</v>
      </c>
      <c r="D48" s="5"/>
      <c r="E48" s="30"/>
      <c r="F48" s="24"/>
      <c r="G48" s="28"/>
      <c r="H48" s="37"/>
      <c r="I48" s="38"/>
      <c r="J48" s="36">
        <v>-2685</v>
      </c>
      <c r="K48" s="7">
        <v>-3000</v>
      </c>
    </row>
    <row r="49" spans="2:11" ht="15" thickBot="1" x14ac:dyDescent="0.4">
      <c r="B49" s="3" t="s">
        <v>49</v>
      </c>
      <c r="C49" s="7" t="s">
        <v>50</v>
      </c>
      <c r="D49" s="5">
        <v>-20000</v>
      </c>
      <c r="E49" s="30">
        <v>-15000</v>
      </c>
      <c r="F49" s="24">
        <v>-24875</v>
      </c>
      <c r="G49" s="28">
        <v>-20000</v>
      </c>
      <c r="H49" s="37">
        <v>-26755.95</v>
      </c>
      <c r="I49" s="38">
        <v>-20000</v>
      </c>
      <c r="J49" s="37">
        <v>-11223.35</v>
      </c>
      <c r="K49" s="7">
        <v>-12000</v>
      </c>
    </row>
    <row r="50" spans="2:11" ht="15" thickBot="1" x14ac:dyDescent="0.4">
      <c r="B50" s="3" t="s">
        <v>129</v>
      </c>
      <c r="C50" s="7" t="s">
        <v>130</v>
      </c>
      <c r="D50" s="5">
        <v>-4507</v>
      </c>
      <c r="E50" s="30"/>
      <c r="F50" s="24"/>
      <c r="G50" s="28">
        <v>0</v>
      </c>
      <c r="H50" s="37"/>
      <c r="I50" s="38"/>
      <c r="J50" s="36"/>
      <c r="K50" s="7"/>
    </row>
    <row r="51" spans="2:11" ht="15" thickBot="1" x14ac:dyDescent="0.4">
      <c r="B51" s="3" t="s">
        <v>143</v>
      </c>
      <c r="C51" s="7" t="s">
        <v>144</v>
      </c>
      <c r="D51" s="5"/>
      <c r="E51" s="30"/>
      <c r="F51" s="24">
        <v>0</v>
      </c>
      <c r="G51" s="28">
        <v>0</v>
      </c>
      <c r="H51" s="37">
        <f>-89.5-943.8</f>
        <v>-1033.3</v>
      </c>
      <c r="I51" s="38">
        <v>-1000</v>
      </c>
      <c r="J51" s="36"/>
      <c r="K51" s="7"/>
    </row>
    <row r="52" spans="2:11" ht="15" thickBot="1" x14ac:dyDescent="0.4">
      <c r="B52" s="3" t="s">
        <v>76</v>
      </c>
      <c r="C52" s="7" t="s">
        <v>77</v>
      </c>
      <c r="D52" s="5">
        <v>-436</v>
      </c>
      <c r="E52" s="30">
        <v>0</v>
      </c>
      <c r="F52" s="24">
        <v>-1082.5</v>
      </c>
      <c r="G52" s="28">
        <v>-1000</v>
      </c>
      <c r="H52" s="37">
        <v>-925</v>
      </c>
      <c r="I52" s="38">
        <v>-1000</v>
      </c>
      <c r="J52" s="36">
        <v>-500</v>
      </c>
      <c r="K52" s="7">
        <v>-1000</v>
      </c>
    </row>
    <row r="53" spans="2:11" ht="15" thickBot="1" x14ac:dyDescent="0.4">
      <c r="B53" s="3" t="s">
        <v>51</v>
      </c>
      <c r="C53" s="7" t="s">
        <v>52</v>
      </c>
      <c r="D53" s="5">
        <v>0</v>
      </c>
      <c r="E53" s="30">
        <v>-1000</v>
      </c>
      <c r="F53" s="24">
        <v>-668</v>
      </c>
      <c r="G53" s="28">
        <v>-250</v>
      </c>
      <c r="H53" s="37">
        <v>0</v>
      </c>
      <c r="I53" s="38">
        <v>0</v>
      </c>
      <c r="J53" s="36">
        <v>-770</v>
      </c>
      <c r="K53" s="7">
        <v>-1000</v>
      </c>
    </row>
    <row r="54" spans="2:11" ht="15" thickBot="1" x14ac:dyDescent="0.4">
      <c r="B54" s="3" t="s">
        <v>53</v>
      </c>
      <c r="C54" s="7" t="s">
        <v>54</v>
      </c>
      <c r="D54" s="5">
        <v>-2535</v>
      </c>
      <c r="E54" s="30">
        <v>-2000</v>
      </c>
      <c r="F54" s="24">
        <v>-2219</v>
      </c>
      <c r="G54" s="28">
        <v>-3000</v>
      </c>
      <c r="H54" s="37">
        <v>-2685</v>
      </c>
      <c r="I54" s="38">
        <v>-3000</v>
      </c>
      <c r="J54" s="36"/>
      <c r="K54" s="7"/>
    </row>
    <row r="55" spans="2:11" ht="15" thickBot="1" x14ac:dyDescent="0.4">
      <c r="B55" s="3" t="s">
        <v>55</v>
      </c>
      <c r="C55" s="7" t="s">
        <v>56</v>
      </c>
      <c r="D55" s="5">
        <v>-2309</v>
      </c>
      <c r="E55" s="30">
        <v>-3000</v>
      </c>
      <c r="F55" s="24">
        <v>-2145</v>
      </c>
      <c r="G55" s="28">
        <v>-3000</v>
      </c>
      <c r="H55" s="37">
        <v>-2734</v>
      </c>
      <c r="I55" s="38">
        <v>-3000</v>
      </c>
      <c r="J55" s="36">
        <v>-306</v>
      </c>
      <c r="K55" s="7">
        <v>-500</v>
      </c>
    </row>
    <row r="56" spans="2:11" ht="15" thickBot="1" x14ac:dyDescent="0.4">
      <c r="B56" s="3" t="s">
        <v>86</v>
      </c>
      <c r="C56" s="7" t="s">
        <v>160</v>
      </c>
      <c r="D56" s="5">
        <v>-830.47</v>
      </c>
      <c r="E56" s="30"/>
      <c r="F56" s="24">
        <v>-615</v>
      </c>
      <c r="G56" s="28">
        <v>-1000</v>
      </c>
      <c r="H56" s="37">
        <v>-498</v>
      </c>
      <c r="I56" s="38">
        <v>-700</v>
      </c>
      <c r="J56" s="36">
        <v>-700</v>
      </c>
      <c r="K56" s="7">
        <v>-750</v>
      </c>
    </row>
    <row r="57" spans="2:11" ht="15" thickBot="1" x14ac:dyDescent="0.4">
      <c r="B57" s="3" t="s">
        <v>131</v>
      </c>
      <c r="C57" s="7" t="s">
        <v>132</v>
      </c>
      <c r="D57" s="5">
        <v>-243</v>
      </c>
      <c r="E57" s="30"/>
      <c r="F57" s="24"/>
      <c r="G57" s="28">
        <v>-500</v>
      </c>
      <c r="H57" s="37">
        <v>-498</v>
      </c>
      <c r="I57" s="38">
        <v>-500</v>
      </c>
      <c r="J57" s="36"/>
      <c r="K57" s="7"/>
    </row>
    <row r="58" spans="2:11" ht="15" thickBot="1" x14ac:dyDescent="0.4">
      <c r="B58" s="3" t="s">
        <v>57</v>
      </c>
      <c r="C58" s="7" t="s">
        <v>58</v>
      </c>
      <c r="D58" s="5">
        <v>-9225</v>
      </c>
      <c r="E58" s="30">
        <v>-9000</v>
      </c>
      <c r="F58" s="24">
        <v>-4500</v>
      </c>
      <c r="G58" s="28">
        <v>-9000</v>
      </c>
      <c r="H58" s="37">
        <v>-5000</v>
      </c>
      <c r="I58" s="38">
        <v>-5000</v>
      </c>
      <c r="J58" s="36">
        <v>0</v>
      </c>
      <c r="K58" s="7"/>
    </row>
    <row r="59" spans="2:11" ht="15" thickBot="1" x14ac:dyDescent="0.4">
      <c r="B59" s="3" t="s">
        <v>59</v>
      </c>
      <c r="C59" s="7" t="s">
        <v>60</v>
      </c>
      <c r="D59" s="5"/>
      <c r="E59" s="30">
        <v>-1000</v>
      </c>
      <c r="F59" s="24"/>
      <c r="G59" s="28"/>
      <c r="H59" s="37">
        <v>0</v>
      </c>
      <c r="I59" s="38">
        <v>0</v>
      </c>
      <c r="J59" s="36"/>
      <c r="K59" s="7"/>
    </row>
    <row r="60" spans="2:11" ht="15" thickBot="1" x14ac:dyDescent="0.4">
      <c r="B60" s="3" t="s">
        <v>87</v>
      </c>
      <c r="C60" s="7" t="s">
        <v>88</v>
      </c>
      <c r="D60" s="5">
        <v>0</v>
      </c>
      <c r="E60" s="30"/>
      <c r="F60" s="24">
        <v>169.5</v>
      </c>
      <c r="G60" s="28"/>
      <c r="H60" s="37"/>
      <c r="I60" s="38">
        <v>0</v>
      </c>
      <c r="J60" s="36"/>
      <c r="K60" s="7"/>
    </row>
    <row r="61" spans="2:11" ht="15" thickBot="1" x14ac:dyDescent="0.4">
      <c r="B61" s="3" t="s">
        <v>145</v>
      </c>
      <c r="C61" s="7" t="s">
        <v>146</v>
      </c>
      <c r="D61" s="5">
        <v>0</v>
      </c>
      <c r="E61" s="30">
        <v>0</v>
      </c>
      <c r="F61" s="24">
        <v>0</v>
      </c>
      <c r="G61" s="28">
        <v>0</v>
      </c>
      <c r="H61" s="37">
        <v>124.4</v>
      </c>
      <c r="I61" s="38">
        <v>0</v>
      </c>
      <c r="J61" s="36"/>
      <c r="K61" s="7"/>
    </row>
    <row r="62" spans="2:11" ht="15" thickBot="1" x14ac:dyDescent="0.4">
      <c r="B62" s="3" t="s">
        <v>91</v>
      </c>
      <c r="C62" s="7" t="s">
        <v>92</v>
      </c>
      <c r="D62" s="5">
        <v>0</v>
      </c>
      <c r="E62" s="30"/>
      <c r="F62" s="24">
        <v>-515</v>
      </c>
      <c r="G62" s="28">
        <v>0</v>
      </c>
      <c r="H62" s="37">
        <v>-620</v>
      </c>
      <c r="I62" s="38">
        <v>-800</v>
      </c>
      <c r="J62" s="36">
        <v>0</v>
      </c>
      <c r="K62" s="7"/>
    </row>
    <row r="63" spans="2:11" ht="15" thickBot="1" x14ac:dyDescent="0.4">
      <c r="B63" s="3" t="s">
        <v>61</v>
      </c>
      <c r="C63" s="7" t="s">
        <v>62</v>
      </c>
      <c r="D63" s="5">
        <v>-181</v>
      </c>
      <c r="E63" s="30">
        <v>-3000</v>
      </c>
      <c r="F63" s="24">
        <v>-523.4</v>
      </c>
      <c r="G63" s="28">
        <v>-500</v>
      </c>
      <c r="H63" s="37">
        <v>-1407</v>
      </c>
      <c r="I63" s="38">
        <v>-1500</v>
      </c>
      <c r="J63" s="36">
        <v>-892</v>
      </c>
      <c r="K63" s="7">
        <v>-1000</v>
      </c>
    </row>
    <row r="64" spans="2:11" ht="15" thickBot="1" x14ac:dyDescent="0.4">
      <c r="B64" s="3" t="s">
        <v>63</v>
      </c>
      <c r="C64" s="7" t="s">
        <v>64</v>
      </c>
      <c r="D64" s="5">
        <v>-1650.2</v>
      </c>
      <c r="E64" s="30">
        <v>-5000</v>
      </c>
      <c r="F64" s="24">
        <v>-2100</v>
      </c>
      <c r="G64" s="28">
        <v>-2000</v>
      </c>
      <c r="H64" s="37">
        <v>-1216.9000000000001</v>
      </c>
      <c r="I64" s="38">
        <v>-7000</v>
      </c>
      <c r="J64" s="36">
        <v>-7845</v>
      </c>
      <c r="K64" s="7">
        <v>-1500</v>
      </c>
    </row>
    <row r="65" spans="2:11" ht="15" thickBot="1" x14ac:dyDescent="0.4">
      <c r="B65" s="3" t="s">
        <v>65</v>
      </c>
      <c r="C65" s="7" t="s">
        <v>66</v>
      </c>
      <c r="D65" s="5"/>
      <c r="E65" s="30">
        <v>-1000</v>
      </c>
      <c r="F65" s="24"/>
      <c r="G65" s="28">
        <v>-1000</v>
      </c>
      <c r="H65" s="37"/>
      <c r="I65" s="38">
        <v>-500</v>
      </c>
      <c r="J65" s="36"/>
      <c r="K65" s="7"/>
    </row>
    <row r="66" spans="2:11" ht="15" thickBot="1" x14ac:dyDescent="0.4">
      <c r="B66" s="3" t="s">
        <v>78</v>
      </c>
      <c r="C66" s="7" t="s">
        <v>90</v>
      </c>
      <c r="D66" s="5">
        <v>0</v>
      </c>
      <c r="E66" s="30"/>
      <c r="F66" s="24">
        <v>-4827</v>
      </c>
      <c r="G66" s="28">
        <v>0</v>
      </c>
      <c r="H66" s="37"/>
      <c r="I66" s="38"/>
      <c r="J66" s="36"/>
      <c r="K66" s="7"/>
    </row>
    <row r="67" spans="2:11" ht="15" thickBot="1" x14ac:dyDescent="0.4">
      <c r="B67" s="3" t="s">
        <v>89</v>
      </c>
      <c r="C67" s="7" t="s">
        <v>79</v>
      </c>
      <c r="D67" s="5"/>
      <c r="E67" s="30">
        <v>0</v>
      </c>
      <c r="F67" s="24"/>
      <c r="G67" s="28">
        <v>0</v>
      </c>
      <c r="H67" s="37"/>
      <c r="I67" s="38">
        <v>-3000</v>
      </c>
      <c r="J67" s="36"/>
      <c r="K67" s="7"/>
    </row>
    <row r="68" spans="2:11" ht="15" thickBot="1" x14ac:dyDescent="0.4">
      <c r="B68" s="12"/>
      <c r="C68" s="13" t="s">
        <v>71</v>
      </c>
      <c r="D68" s="14">
        <f>SUM(D30:D67)</f>
        <v>-242701.38000000003</v>
      </c>
      <c r="E68" s="31">
        <f>SUM(E31:E67)</f>
        <v>-177000</v>
      </c>
      <c r="F68" s="26">
        <f>SUM(F31:F67)</f>
        <v>-113778.38</v>
      </c>
      <c r="G68" s="26">
        <f>SUM(G31:G67)</f>
        <v>-166900</v>
      </c>
      <c r="H68" s="26">
        <f t="shared" ref="H68:K68" si="1">SUM(H31:H67)</f>
        <v>-148193.60999999999</v>
      </c>
      <c r="I68" s="26">
        <f t="shared" si="1"/>
        <v>-205000</v>
      </c>
      <c r="J68" s="26">
        <f>SUM(J30:J67)</f>
        <v>-89380.77</v>
      </c>
      <c r="K68" s="26">
        <f t="shared" si="1"/>
        <v>-191750</v>
      </c>
    </row>
    <row r="69" spans="2:11" ht="15" thickBot="1" x14ac:dyDescent="0.4">
      <c r="B69" s="3" t="s">
        <v>67</v>
      </c>
      <c r="C69" s="7" t="s">
        <v>68</v>
      </c>
      <c r="D69" s="5">
        <v>9199</v>
      </c>
      <c r="E69" s="30">
        <v>9000</v>
      </c>
      <c r="F69" s="24">
        <v>9685</v>
      </c>
      <c r="G69" s="28">
        <v>9000</v>
      </c>
      <c r="H69" s="37">
        <v>13736</v>
      </c>
      <c r="I69" s="38">
        <v>14000</v>
      </c>
      <c r="J69" s="36">
        <v>9407</v>
      </c>
      <c r="K69" s="7">
        <v>10000</v>
      </c>
    </row>
    <row r="70" spans="2:11" ht="15" thickBot="1" x14ac:dyDescent="0.4">
      <c r="B70" s="3" t="s">
        <v>69</v>
      </c>
      <c r="C70" s="7" t="s">
        <v>70</v>
      </c>
      <c r="D70" s="5">
        <v>-825.5</v>
      </c>
      <c r="E70" s="30">
        <v>-300</v>
      </c>
      <c r="F70" s="24">
        <v>-574</v>
      </c>
      <c r="G70" s="28">
        <v>-1000</v>
      </c>
      <c r="H70" s="37">
        <v>-619</v>
      </c>
      <c r="I70" s="38">
        <v>-700</v>
      </c>
      <c r="J70" s="36">
        <v>-536</v>
      </c>
      <c r="K70" s="7">
        <v>-600</v>
      </c>
    </row>
    <row r="71" spans="2:11" ht="15" thickBot="1" x14ac:dyDescent="0.4">
      <c r="B71" s="16"/>
      <c r="C71" s="13" t="s">
        <v>80</v>
      </c>
      <c r="D71" s="14">
        <f>D69+D70</f>
        <v>8373.5</v>
      </c>
      <c r="E71" s="31">
        <f>E69+E70</f>
        <v>8700</v>
      </c>
      <c r="F71" s="26">
        <f>F69+F70</f>
        <v>9111</v>
      </c>
      <c r="G71" s="26">
        <f>G69+G70</f>
        <v>8000</v>
      </c>
      <c r="H71" s="26">
        <f t="shared" ref="H71:K71" si="2">H69+H70</f>
        <v>13117</v>
      </c>
      <c r="I71" s="26">
        <f t="shared" si="2"/>
        <v>13300</v>
      </c>
      <c r="J71" s="26">
        <f t="shared" si="2"/>
        <v>8871</v>
      </c>
      <c r="K71" s="26">
        <f t="shared" si="2"/>
        <v>9400</v>
      </c>
    </row>
    <row r="72" spans="2:11" ht="15" thickBot="1" x14ac:dyDescent="0.4">
      <c r="B72" s="8"/>
      <c r="C72" s="7"/>
      <c r="D72" s="5"/>
      <c r="E72" s="30"/>
      <c r="F72" s="24"/>
      <c r="G72" s="28"/>
      <c r="H72" s="37"/>
      <c r="I72" s="38"/>
      <c r="J72" s="36"/>
      <c r="K72" s="7"/>
    </row>
    <row r="73" spans="2:11" ht="15" thickBot="1" x14ac:dyDescent="0.4">
      <c r="B73" s="17"/>
      <c r="C73" s="18" t="s">
        <v>81</v>
      </c>
      <c r="D73" s="19">
        <f>D28+D68+D71</f>
        <v>-98510.600000000035</v>
      </c>
      <c r="E73" s="32">
        <f>E28+E68+E71</f>
        <v>-74050</v>
      </c>
      <c r="F73" s="27">
        <f>F28+F68+F71</f>
        <v>-34064.550000000003</v>
      </c>
      <c r="G73" s="27">
        <f>G28+G68+G71</f>
        <v>-3500</v>
      </c>
      <c r="H73" s="27">
        <f t="shared" ref="H73:K73" si="3">H28+H68+H71</f>
        <v>13345.070000000036</v>
      </c>
      <c r="I73" s="27">
        <f t="shared" si="3"/>
        <v>-22800</v>
      </c>
      <c r="J73" s="27">
        <f t="shared" si="3"/>
        <v>3571.8099999999831</v>
      </c>
      <c r="K73" s="27">
        <f t="shared" si="3"/>
        <v>-41230</v>
      </c>
    </row>
    <row r="74" spans="2:11" ht="15" thickTop="1" x14ac:dyDescent="0.35"/>
    <row r="75" spans="2:11" x14ac:dyDescent="0.35">
      <c r="C75" t="s">
        <v>137</v>
      </c>
    </row>
  </sheetData>
  <pageMargins left="0.70866141732283472" right="0.70866141732283472" top="0.78740157480314965" bottom="0.78740157480314965" header="0.31496062992125984" footer="0.31496062992125984"/>
  <pageSetup paperSize="9" scale="7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F41"/>
  <sheetViews>
    <sheetView topLeftCell="A25" workbookViewId="0">
      <selection activeCell="C33" sqref="C33"/>
    </sheetView>
  </sheetViews>
  <sheetFormatPr baseColWidth="10" defaultRowHeight="14.5" x14ac:dyDescent="0.35"/>
  <cols>
    <col min="3" max="3" width="44.26953125" customWidth="1"/>
    <col min="4" max="4" width="13.26953125" customWidth="1"/>
    <col min="5" max="6" width="12.7265625" customWidth="1"/>
  </cols>
  <sheetData>
    <row r="4" spans="2:6" x14ac:dyDescent="0.35">
      <c r="C4" s="2" t="s">
        <v>72</v>
      </c>
      <c r="D4" s="2"/>
    </row>
    <row r="6" spans="2:6" x14ac:dyDescent="0.35">
      <c r="C6" s="1" t="s">
        <v>147</v>
      </c>
      <c r="D6" s="1"/>
    </row>
    <row r="7" spans="2:6" ht="15" thickBot="1" x14ac:dyDescent="0.4"/>
    <row r="8" spans="2:6" ht="15.5" thickTop="1" thickBot="1" x14ac:dyDescent="0.4">
      <c r="B8" s="9" t="s">
        <v>0</v>
      </c>
      <c r="C8" s="10" t="s">
        <v>1</v>
      </c>
      <c r="D8" s="10" t="s">
        <v>138</v>
      </c>
      <c r="E8" s="10" t="s">
        <v>121</v>
      </c>
      <c r="F8" s="11" t="s">
        <v>93</v>
      </c>
    </row>
    <row r="9" spans="2:6" ht="15" thickBot="1" x14ac:dyDescent="0.4">
      <c r="B9" s="42" t="s">
        <v>94</v>
      </c>
      <c r="C9" s="43"/>
      <c r="D9" s="33"/>
      <c r="E9" s="5"/>
      <c r="F9" s="6"/>
    </row>
    <row r="10" spans="2:6" ht="15" thickBot="1" x14ac:dyDescent="0.4">
      <c r="B10" s="3"/>
      <c r="C10" s="21" t="s">
        <v>95</v>
      </c>
      <c r="D10" s="21"/>
      <c r="E10" s="5"/>
      <c r="F10" s="6"/>
    </row>
    <row r="11" spans="2:6" ht="15" thickBot="1" x14ac:dyDescent="0.4">
      <c r="B11" s="3" t="s">
        <v>96</v>
      </c>
      <c r="C11" s="7" t="s">
        <v>119</v>
      </c>
      <c r="D11" s="7">
        <v>10583.6</v>
      </c>
      <c r="E11" s="5">
        <v>10940</v>
      </c>
      <c r="F11" s="5">
        <v>98588.1</v>
      </c>
    </row>
    <row r="12" spans="2:6" ht="15" thickBot="1" x14ac:dyDescent="0.4">
      <c r="B12" s="3" t="s">
        <v>97</v>
      </c>
      <c r="C12" s="7" t="s">
        <v>120</v>
      </c>
      <c r="D12" s="35">
        <v>2120</v>
      </c>
      <c r="E12" s="5">
        <v>4760</v>
      </c>
      <c r="F12" s="5">
        <v>2825</v>
      </c>
    </row>
    <row r="13" spans="2:6" ht="15" thickBot="1" x14ac:dyDescent="0.4">
      <c r="B13" s="3" t="s">
        <v>98</v>
      </c>
      <c r="C13" s="7" t="s">
        <v>99</v>
      </c>
      <c r="D13" s="7">
        <v>3345.16</v>
      </c>
      <c r="E13" s="5">
        <v>1114.5</v>
      </c>
      <c r="F13" s="5">
        <v>9894</v>
      </c>
    </row>
    <row r="14" spans="2:6" ht="15" thickBot="1" x14ac:dyDescent="0.4">
      <c r="B14" s="3" t="s">
        <v>100</v>
      </c>
      <c r="C14" s="7" t="s">
        <v>101</v>
      </c>
      <c r="D14" s="35">
        <v>868733</v>
      </c>
      <c r="E14" s="5">
        <v>854622.19</v>
      </c>
      <c r="F14" s="5">
        <v>865440.19</v>
      </c>
    </row>
    <row r="15" spans="2:6" ht="15" thickBot="1" x14ac:dyDescent="0.4">
      <c r="B15" s="3"/>
      <c r="C15" s="7" t="s">
        <v>102</v>
      </c>
      <c r="D15" s="5">
        <f>SUM(D11:D14)</f>
        <v>884781.76</v>
      </c>
      <c r="E15" s="5">
        <f>SUM(E11:E14)</f>
        <v>871436.69</v>
      </c>
      <c r="F15" s="5">
        <f>SUM(F11:F14)</f>
        <v>976747.28999999992</v>
      </c>
    </row>
    <row r="16" spans="2:6" ht="15" thickBot="1" x14ac:dyDescent="0.4">
      <c r="B16" s="3"/>
      <c r="C16" s="7"/>
      <c r="D16" s="7"/>
      <c r="E16" s="5"/>
      <c r="F16" s="5"/>
    </row>
    <row r="17" spans="2:6" ht="15" thickBot="1" x14ac:dyDescent="0.4">
      <c r="B17" s="44" t="s">
        <v>103</v>
      </c>
      <c r="C17" s="45"/>
      <c r="D17" s="5">
        <f>D15</f>
        <v>884781.76</v>
      </c>
      <c r="E17" s="5">
        <f>E15</f>
        <v>871436.69</v>
      </c>
      <c r="F17" s="5">
        <f>F15</f>
        <v>976747.28999999992</v>
      </c>
    </row>
    <row r="18" spans="2:6" ht="15" thickBot="1" x14ac:dyDescent="0.4">
      <c r="B18" s="3"/>
      <c r="C18" s="7"/>
      <c r="D18" s="7"/>
      <c r="E18" s="5"/>
      <c r="F18" s="5"/>
    </row>
    <row r="19" spans="2:6" ht="15" thickBot="1" x14ac:dyDescent="0.4">
      <c r="B19" s="42" t="s">
        <v>104</v>
      </c>
      <c r="C19" s="43"/>
      <c r="D19" s="33"/>
      <c r="E19" s="5"/>
      <c r="F19" s="5"/>
    </row>
    <row r="20" spans="2:6" ht="15" thickBot="1" x14ac:dyDescent="0.4">
      <c r="B20" s="3"/>
      <c r="C20" s="7" t="s">
        <v>105</v>
      </c>
      <c r="D20" s="7"/>
      <c r="E20" s="5"/>
      <c r="F20" s="5"/>
    </row>
    <row r="21" spans="2:6" ht="15" thickBot="1" x14ac:dyDescent="0.4">
      <c r="B21" s="3" t="s">
        <v>106</v>
      </c>
      <c r="C21" s="7" t="s">
        <v>107</v>
      </c>
      <c r="D21" s="7">
        <v>-871436.69</v>
      </c>
      <c r="E21" s="5">
        <v>-969947.29</v>
      </c>
      <c r="F21" s="5">
        <v>-1004011.84</v>
      </c>
    </row>
    <row r="22" spans="2:6" ht="15" thickBot="1" x14ac:dyDescent="0.4">
      <c r="B22" s="3" t="s">
        <v>108</v>
      </c>
      <c r="C22" s="7" t="s">
        <v>81</v>
      </c>
      <c r="D22" s="7">
        <v>-13345.07</v>
      </c>
      <c r="E22" s="5">
        <v>98510.6</v>
      </c>
      <c r="F22" s="5">
        <v>34064.550000000003</v>
      </c>
    </row>
    <row r="23" spans="2:6" ht="15" thickBot="1" x14ac:dyDescent="0.4">
      <c r="C23" s="3" t="s">
        <v>109</v>
      </c>
      <c r="D23" s="5">
        <f>SUM(D21:D22)</f>
        <v>-884781.75999999989</v>
      </c>
      <c r="E23" s="5">
        <f>SUM(E21:E22)</f>
        <v>-871436.69000000006</v>
      </c>
      <c r="F23" s="6">
        <f>SUM(F21:F22)</f>
        <v>-969947.28999999992</v>
      </c>
    </row>
    <row r="24" spans="2:6" ht="15" thickBot="1" x14ac:dyDescent="0.4">
      <c r="B24" s="12"/>
      <c r="C24" s="13"/>
      <c r="D24" s="13"/>
      <c r="E24" s="14"/>
      <c r="F24" s="15"/>
    </row>
    <row r="25" spans="2:6" ht="15" thickBot="1" x14ac:dyDescent="0.4">
      <c r="B25" s="3"/>
      <c r="C25" s="7"/>
      <c r="D25" s="7"/>
      <c r="E25" s="5"/>
      <c r="F25" s="6"/>
    </row>
    <row r="26" spans="2:6" ht="15" thickBot="1" x14ac:dyDescent="0.4">
      <c r="B26" s="3" t="s">
        <v>110</v>
      </c>
      <c r="C26" s="7" t="s">
        <v>111</v>
      </c>
      <c r="D26" s="35">
        <v>0</v>
      </c>
      <c r="E26" s="5">
        <v>0</v>
      </c>
      <c r="F26" s="5">
        <v>-6800</v>
      </c>
    </row>
    <row r="27" spans="2:6" ht="15" thickBot="1" x14ac:dyDescent="0.4">
      <c r="B27" s="3" t="s">
        <v>112</v>
      </c>
      <c r="C27" s="7" t="s">
        <v>113</v>
      </c>
      <c r="D27" s="35">
        <v>0</v>
      </c>
      <c r="E27" s="5">
        <v>0</v>
      </c>
      <c r="F27" s="5">
        <v>0</v>
      </c>
    </row>
    <row r="28" spans="2:6" ht="15" thickBot="1" x14ac:dyDescent="0.4">
      <c r="B28" s="3"/>
      <c r="C28" s="7" t="s">
        <v>114</v>
      </c>
      <c r="D28" s="35">
        <f>SUM(D26:D27)</f>
        <v>0</v>
      </c>
      <c r="E28" s="5">
        <f>SUM(E26:E27)</f>
        <v>0</v>
      </c>
      <c r="F28" s="5">
        <f>SUM(F26:F27)</f>
        <v>-6800</v>
      </c>
    </row>
    <row r="29" spans="2:6" ht="15" thickBot="1" x14ac:dyDescent="0.4">
      <c r="B29" s="3"/>
      <c r="C29" s="7"/>
      <c r="D29" s="7"/>
      <c r="E29" s="5"/>
      <c r="F29" s="6"/>
    </row>
    <row r="30" spans="2:6" ht="15" thickBot="1" x14ac:dyDescent="0.4">
      <c r="B30" s="22" t="s">
        <v>115</v>
      </c>
      <c r="C30" s="7"/>
      <c r="D30" s="5">
        <f>D23+D28</f>
        <v>-884781.75999999989</v>
      </c>
      <c r="E30" s="5">
        <f>E23+E28</f>
        <v>-871436.69000000006</v>
      </c>
      <c r="F30" s="5">
        <f>F23+F28</f>
        <v>-976747.28999999992</v>
      </c>
    </row>
    <row r="31" spans="2:6" ht="15" thickBot="1" x14ac:dyDescent="0.4">
      <c r="B31" s="17"/>
      <c r="C31" s="18"/>
      <c r="D31" s="18"/>
      <c r="E31" s="19"/>
      <c r="F31" s="20"/>
    </row>
    <row r="32" spans="2:6" ht="15" thickTop="1" x14ac:dyDescent="0.35"/>
    <row r="33" spans="2:6" x14ac:dyDescent="0.35">
      <c r="C33" t="s">
        <v>150</v>
      </c>
    </row>
    <row r="35" spans="2:6" ht="15" thickBot="1" x14ac:dyDescent="0.4">
      <c r="C35" s="23"/>
      <c r="D35" s="34"/>
    </row>
    <row r="36" spans="2:6" x14ac:dyDescent="0.35">
      <c r="C36" t="s">
        <v>116</v>
      </c>
    </row>
    <row r="37" spans="2:6" x14ac:dyDescent="0.35">
      <c r="C37" t="s">
        <v>117</v>
      </c>
    </row>
    <row r="40" spans="2:6" ht="15" thickBot="1" x14ac:dyDescent="0.4">
      <c r="B40" s="23" t="s">
        <v>148</v>
      </c>
      <c r="C40" s="23"/>
      <c r="D40" s="23"/>
      <c r="E40" s="23"/>
      <c r="F40" s="23"/>
    </row>
    <row r="41" spans="2:6" x14ac:dyDescent="0.35">
      <c r="B41" t="s">
        <v>118</v>
      </c>
      <c r="C41" t="s">
        <v>149</v>
      </c>
    </row>
  </sheetData>
  <mergeCells count="3">
    <mergeCell ref="B9:C9"/>
    <mergeCell ref="B17:C17"/>
    <mergeCell ref="B19:C19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Balanse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Merethes</dc:creator>
  <cp:lastModifiedBy>Frank Robert Hübenbecker</cp:lastModifiedBy>
  <cp:lastPrinted>2021-02-25T09:59:11Z</cp:lastPrinted>
  <dcterms:created xsi:type="dcterms:W3CDTF">2018-02-22T10:36:41Z</dcterms:created>
  <dcterms:modified xsi:type="dcterms:W3CDTF">2021-03-01T13:12:17Z</dcterms:modified>
</cp:coreProperties>
</file>