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ylkesavdelingene\Fylkesavdelinger\2023\Telemark\Årsmøte\"/>
    </mc:Choice>
  </mc:AlternateContent>
  <bookViews>
    <workbookView xWindow="0" yWindow="0" windowWidth="19200" windowHeight="10800"/>
  </bookViews>
  <sheets>
    <sheet name="Resultat" sheetId="1" r:id="rId1"/>
    <sheet name="Balanse" sheetId="2" r:id="rId2"/>
    <sheet name="Ar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2" l="1"/>
  <c r="D18" i="2"/>
  <c r="O71" i="1"/>
  <c r="O74" i="1"/>
  <c r="P74" i="1"/>
  <c r="P71" i="1"/>
  <c r="O29" i="1"/>
  <c r="P29" i="1"/>
  <c r="P76" i="1" l="1"/>
  <c r="O76" i="1"/>
  <c r="F18" i="2"/>
  <c r="F20" i="2" s="1"/>
  <c r="F24" i="2"/>
  <c r="F31" i="2"/>
  <c r="N74" i="1"/>
  <c r="N71" i="1"/>
  <c r="N29" i="1"/>
  <c r="L74" i="1"/>
  <c r="L71" i="1"/>
  <c r="L29" i="1"/>
  <c r="H31" i="2"/>
  <c r="H26" i="2"/>
  <c r="H18" i="2"/>
  <c r="H20" i="2" s="1"/>
  <c r="J71" i="1"/>
  <c r="J74" i="1"/>
  <c r="K74" i="1"/>
  <c r="K71" i="1"/>
  <c r="J29" i="1"/>
  <c r="K29" i="1"/>
  <c r="I29" i="1"/>
  <c r="F26" i="2" l="1"/>
  <c r="F33" i="2" s="1"/>
  <c r="D24" i="2"/>
  <c r="D26" i="2" s="1"/>
  <c r="D33" i="2" s="1"/>
  <c r="L76" i="1"/>
  <c r="N76" i="1"/>
  <c r="H33" i="2"/>
  <c r="K76" i="1"/>
  <c r="J76" i="1"/>
  <c r="I26" i="2"/>
  <c r="I31" i="2"/>
  <c r="I33" i="2" l="1"/>
  <c r="H74" i="1"/>
  <c r="I74" i="1"/>
  <c r="I71" i="1"/>
  <c r="H40" i="1"/>
  <c r="H52" i="1"/>
  <c r="H29" i="1"/>
  <c r="I18" i="2"/>
  <c r="I20" i="2" s="1"/>
  <c r="H71" i="1" l="1"/>
  <c r="H76" i="1"/>
  <c r="I76" i="1"/>
  <c r="G74" i="1"/>
  <c r="G71" i="1"/>
  <c r="G29" i="1"/>
  <c r="D71" i="1"/>
  <c r="G76" i="1" l="1"/>
  <c r="K31" i="2"/>
  <c r="K18" i="2"/>
  <c r="K20" i="2" s="1"/>
  <c r="J31" i="2"/>
  <c r="K26" i="2"/>
  <c r="J26" i="2"/>
  <c r="J18" i="2"/>
  <c r="J20" i="2" s="1"/>
  <c r="D74" i="1"/>
  <c r="D29" i="1"/>
  <c r="F74" i="1"/>
  <c r="E74" i="1"/>
  <c r="F71" i="1"/>
  <c r="E71" i="1"/>
  <c r="F29" i="1"/>
  <c r="E29" i="1"/>
  <c r="E76" i="1" l="1"/>
  <c r="F76" i="1"/>
  <c r="K33" i="2"/>
  <c r="J33" i="2"/>
  <c r="D76" i="1"/>
</calcChain>
</file>

<file path=xl/sharedStrings.xml><?xml version="1.0" encoding="utf-8"?>
<sst xmlns="http://schemas.openxmlformats.org/spreadsheetml/2006/main" count="193" uniqueCount="182">
  <si>
    <t>Konto</t>
  </si>
  <si>
    <t>Beskrivelse</t>
  </si>
  <si>
    <t>Resultat 2017</t>
  </si>
  <si>
    <t>3005</t>
  </si>
  <si>
    <t>Årsfest</t>
  </si>
  <si>
    <t>3006</t>
  </si>
  <si>
    <t>Temasamlinger</t>
  </si>
  <si>
    <t>3007</t>
  </si>
  <si>
    <t>Weekend - likemannskurs</t>
  </si>
  <si>
    <t>3017</t>
  </si>
  <si>
    <t>3036</t>
  </si>
  <si>
    <t>Gaver/arv</t>
  </si>
  <si>
    <t>3037</t>
  </si>
  <si>
    <t>Tilskudd fra CP-foreningen</t>
  </si>
  <si>
    <t>3141</t>
  </si>
  <si>
    <t>CP-light</t>
  </si>
  <si>
    <t>3401</t>
  </si>
  <si>
    <t>Grasrotandel-Norsk Tipping</t>
  </si>
  <si>
    <t>3410</t>
  </si>
  <si>
    <t>Annet tilskudd</t>
  </si>
  <si>
    <t>3440</t>
  </si>
  <si>
    <t>Offentlige tilskudd for tjenester</t>
  </si>
  <si>
    <t>3700</t>
  </si>
  <si>
    <t>Provisjonsinntekter</t>
  </si>
  <si>
    <t>3920</t>
  </si>
  <si>
    <t>Medlemskontingenter</t>
  </si>
  <si>
    <t>Sum driftsinntekter</t>
  </si>
  <si>
    <t>5110</t>
  </si>
  <si>
    <t>Honorarer skatt/avg.fri</t>
  </si>
  <si>
    <t>6000</t>
  </si>
  <si>
    <t>6005</t>
  </si>
  <si>
    <t>6006</t>
  </si>
  <si>
    <t>6007</t>
  </si>
  <si>
    <t>Weekendkurs/likemannskurs</t>
  </si>
  <si>
    <t>6008</t>
  </si>
  <si>
    <t>Mammakvelder - CP-Mums</t>
  </si>
  <si>
    <t>6012</t>
  </si>
  <si>
    <t>Turer</t>
  </si>
  <si>
    <t>6013</t>
  </si>
  <si>
    <t>Onsdagstreffene</t>
  </si>
  <si>
    <t>6014</t>
  </si>
  <si>
    <t>6016</t>
  </si>
  <si>
    <t>Møter/arrangement generelt</t>
  </si>
  <si>
    <t>6017</t>
  </si>
  <si>
    <t>Familieturer</t>
  </si>
  <si>
    <t>6019</t>
  </si>
  <si>
    <t>Tilskudd prosjekter med mer</t>
  </si>
  <si>
    <t>6024</t>
  </si>
  <si>
    <t>Utgifter styret ex "honorar"</t>
  </si>
  <si>
    <t>6700</t>
  </si>
  <si>
    <t>Revisjons og regnskapshonorarer</t>
  </si>
  <si>
    <t>6705</t>
  </si>
  <si>
    <t>Adm/kontorutgifter</t>
  </si>
  <si>
    <t>6804</t>
  </si>
  <si>
    <t>Leie av datasystemer</t>
  </si>
  <si>
    <t>6940</t>
  </si>
  <si>
    <t>Porto</t>
  </si>
  <si>
    <t>7142</t>
  </si>
  <si>
    <t>CP-foreningens sommerleirer</t>
  </si>
  <si>
    <t>7300</t>
  </si>
  <si>
    <t>Salgskostnader</t>
  </si>
  <si>
    <t>7701</t>
  </si>
  <si>
    <t xml:space="preserve">Styremoter </t>
  </si>
  <si>
    <t>7702</t>
  </si>
  <si>
    <t>Årsmote</t>
  </si>
  <si>
    <t>7703</t>
  </si>
  <si>
    <t>8040</t>
  </si>
  <si>
    <t>Renteinntekter, skattefrie</t>
  </si>
  <si>
    <t>8170</t>
  </si>
  <si>
    <t>Gebyrer</t>
  </si>
  <si>
    <t>Sum driftsutgifter</t>
  </si>
  <si>
    <t>Telemark</t>
  </si>
  <si>
    <t>Regnskap og budsjett</t>
  </si>
  <si>
    <t>3901</t>
  </si>
  <si>
    <t>Momskompensasjon</t>
  </si>
  <si>
    <t>6701</t>
  </si>
  <si>
    <t>Medlemskontingenter FFO/Funkis</t>
  </si>
  <si>
    <t>7705</t>
  </si>
  <si>
    <t>Landsmøteutgifter</t>
  </si>
  <si>
    <t>Sum finansposter</t>
  </si>
  <si>
    <t>Årsresultat</t>
  </si>
  <si>
    <t>3013</t>
  </si>
  <si>
    <t>Inntekter onsdagstreffene</t>
  </si>
  <si>
    <t>5330</t>
  </si>
  <si>
    <t>Godtgjørelse til styre</t>
  </si>
  <si>
    <t>7395</t>
  </si>
  <si>
    <t>Øreavrunding/tellefeil</t>
  </si>
  <si>
    <t>7706</t>
  </si>
  <si>
    <t>Skattetrekk 2016 - ikke bokført i 2016</t>
  </si>
  <si>
    <t>7600</t>
  </si>
  <si>
    <t>Blomster og gaver</t>
  </si>
  <si>
    <t>Balanse 2017</t>
  </si>
  <si>
    <t>Eiendeler</t>
  </si>
  <si>
    <t>Omløpsmidler</t>
  </si>
  <si>
    <t>1750</t>
  </si>
  <si>
    <t>1900</t>
  </si>
  <si>
    <t>1920</t>
  </si>
  <si>
    <t>Bankinnskudd 2610.22.17038</t>
  </si>
  <si>
    <t>1921</t>
  </si>
  <si>
    <t>Bankinnskudd 2610.50.34708</t>
  </si>
  <si>
    <t>Sum omløpsmidler</t>
  </si>
  <si>
    <t>Sum eiendeler</t>
  </si>
  <si>
    <t>Egenkapital og gjeld</t>
  </si>
  <si>
    <t>Egenkapital</t>
  </si>
  <si>
    <t>2050</t>
  </si>
  <si>
    <t>Opptjent egenkapital</t>
  </si>
  <si>
    <t>2099</t>
  </si>
  <si>
    <t>Sum egenkapital</t>
  </si>
  <si>
    <t>2990</t>
  </si>
  <si>
    <t>Annen kortsiktig gjeld</t>
  </si>
  <si>
    <t>2600</t>
  </si>
  <si>
    <t>Forskuddstrekk</t>
  </si>
  <si>
    <t>Sum kortsiktig gjeld</t>
  </si>
  <si>
    <t>Sum egenkapital og gjeld</t>
  </si>
  <si>
    <t>Frank Robert Hübenbecker</t>
  </si>
  <si>
    <t>Styrets leder</t>
  </si>
  <si>
    <t>1. nestleder</t>
  </si>
  <si>
    <t>Kortsiktig tilgodehavende</t>
  </si>
  <si>
    <t>Kontanter</t>
  </si>
  <si>
    <t>Balanse 2018</t>
  </si>
  <si>
    <t>Resultat 2018</t>
  </si>
  <si>
    <t>Budsjett 2018</t>
  </si>
  <si>
    <t>5100</t>
  </si>
  <si>
    <t>Lønn til ansatte</t>
  </si>
  <si>
    <t>5900</t>
  </si>
  <si>
    <t>Gaver til ansatte</t>
  </si>
  <si>
    <t>6020</t>
  </si>
  <si>
    <t>6540</t>
  </si>
  <si>
    <t>Inventar</t>
  </si>
  <si>
    <t>7140</t>
  </si>
  <si>
    <t>Reisekostnader, ikke oppg.pl.</t>
  </si>
  <si>
    <t>Budsjett 2019</t>
  </si>
  <si>
    <t>3016</t>
  </si>
  <si>
    <t>3142</t>
  </si>
  <si>
    <t>Refundert revisjonskostnader CP-foreningen</t>
  </si>
  <si>
    <t>Balanse 2019</t>
  </si>
  <si>
    <t>Regnskap 2019</t>
  </si>
  <si>
    <t>Budsjett 2020</t>
  </si>
  <si>
    <t>3404</t>
  </si>
  <si>
    <t>Kontingent FFO/FS</t>
  </si>
  <si>
    <t>6560</t>
  </si>
  <si>
    <t>Rekvisita</t>
  </si>
  <si>
    <t>7396</t>
  </si>
  <si>
    <t>Manko kasseopptelling</t>
  </si>
  <si>
    <t>Balanse 3112 - 2017, 2018, 2019</t>
  </si>
  <si>
    <t>Marit K. Tovsli               Sindre Klakegg Bruflot               Tonje Nordfonn               Ruben André Smith</t>
  </si>
  <si>
    <t xml:space="preserve">                             Sekretær                            Styremedlem                       Styremedlem</t>
  </si>
  <si>
    <t>Familietur</t>
  </si>
  <si>
    <t>Regnskap 2020</t>
  </si>
  <si>
    <t>Budsjett 2021</t>
  </si>
  <si>
    <t>3250</t>
  </si>
  <si>
    <t>Inntekter fra egne arrangement</t>
  </si>
  <si>
    <t>6300</t>
  </si>
  <si>
    <t>6420</t>
  </si>
  <si>
    <t>Leie datasystemer</t>
  </si>
  <si>
    <t>Bilgodtgjørelse oppg.pl.</t>
  </si>
  <si>
    <t>Leie av lokaler</t>
  </si>
  <si>
    <t>Mammakvelder/foresatte samlinger</t>
  </si>
  <si>
    <t>Balanse 2020</t>
  </si>
  <si>
    <t>Regnskap 2021</t>
  </si>
  <si>
    <t>Budsjett 2022</t>
  </si>
  <si>
    <t>Balanse 2021</t>
  </si>
  <si>
    <t>1390</t>
  </si>
  <si>
    <t>Annen kortsiktig tilgodehavende</t>
  </si>
  <si>
    <t>Noter 2022</t>
  </si>
  <si>
    <t>7141</t>
  </si>
  <si>
    <t>CP-light turer</t>
  </si>
  <si>
    <t>Noter 2021</t>
  </si>
  <si>
    <t>Regnskap 2022</t>
  </si>
  <si>
    <t>Budsjett 2023</t>
  </si>
  <si>
    <t>3402</t>
  </si>
  <si>
    <t>Tilskudd fra CP-foreningen revisjon</t>
  </si>
  <si>
    <t>6860</t>
  </si>
  <si>
    <t>Møter, kurs, oppdateringer etc.</t>
  </si>
  <si>
    <t>7130</t>
  </si>
  <si>
    <t>Balanse 2022</t>
  </si>
  <si>
    <t>1922</t>
  </si>
  <si>
    <t>Haugesgate bofellesskap 2610.40.16676</t>
  </si>
  <si>
    <t>kasserer</t>
  </si>
  <si>
    <t>Skien 9. 2. 2023</t>
  </si>
  <si>
    <t>Skien 9.2.2023</t>
  </si>
  <si>
    <t>Andre møter og arrangement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</si>
</sst>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6337778862885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49" fontId="0" fillId="0" borderId="4" xfId="0" applyNumberFormat="1" applyBorder="1"/>
    <xf numFmtId="49" fontId="0" fillId="0" borderId="5" xfId="0" applyNumberFormat="1" applyBorder="1"/>
    <xf numFmtId="4" fontId="0" fillId="0" borderId="5" xfId="0" applyNumberFormat="1" applyBorder="1"/>
    <xf numFmtId="4" fontId="0" fillId="0" borderId="6" xfId="0" applyNumberFormat="1" applyBorder="1"/>
    <xf numFmtId="0" fontId="0" fillId="0" borderId="5" xfId="0" applyBorder="1"/>
    <xf numFmtId="0" fontId="0" fillId="0" borderId="4" xfId="0" applyBorder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49" fontId="0" fillId="2" borderId="4" xfId="0" applyNumberFormat="1" applyFill="1" applyBorder="1"/>
    <xf numFmtId="0" fontId="0" fillId="2" borderId="5" xfId="0" applyFill="1" applyBorder="1"/>
    <xf numFmtId="4" fontId="0" fillId="2" borderId="5" xfId="0" applyNumberFormat="1" applyFill="1" applyBorder="1"/>
    <xf numFmtId="4" fontId="0" fillId="2" borderId="6" xfId="0" applyNumberFormat="1" applyFill="1" applyBorder="1"/>
    <xf numFmtId="0" fontId="0" fillId="2" borderId="4" xfId="0" applyFill="1" applyBorder="1"/>
    <xf numFmtId="0" fontId="0" fillId="3" borderId="7" xfId="0" applyFill="1" applyBorder="1"/>
    <xf numFmtId="0" fontId="0" fillId="3" borderId="8" xfId="0" applyFill="1" applyBorder="1"/>
    <xf numFmtId="4" fontId="0" fillId="3" borderId="8" xfId="0" applyNumberFormat="1" applyFill="1" applyBorder="1"/>
    <xf numFmtId="4" fontId="0" fillId="3" borderId="9" xfId="0" applyNumberFormat="1" applyFill="1" applyBorder="1"/>
    <xf numFmtId="0" fontId="1" fillId="0" borderId="5" xfId="0" applyFont="1" applyBorder="1"/>
    <xf numFmtId="49" fontId="1" fillId="0" borderId="4" xfId="0" applyNumberFormat="1" applyFont="1" applyBorder="1"/>
    <xf numFmtId="0" fontId="0" fillId="0" borderId="12" xfId="0" applyBorder="1"/>
    <xf numFmtId="4" fontId="0" fillId="0" borderId="13" xfId="0" applyNumberFormat="1" applyBorder="1"/>
    <xf numFmtId="0" fontId="1" fillId="2" borderId="14" xfId="0" applyFont="1" applyFill="1" applyBorder="1" applyAlignment="1">
      <alignment horizontal="left"/>
    </xf>
    <xf numFmtId="4" fontId="0" fillId="2" borderId="13" xfId="0" applyNumberFormat="1" applyFill="1" applyBorder="1"/>
    <xf numFmtId="4" fontId="0" fillId="3" borderId="15" xfId="0" applyNumberFormat="1" applyFill="1" applyBorder="1"/>
    <xf numFmtId="0" fontId="0" fillId="0" borderId="6" xfId="0" applyBorder="1"/>
    <xf numFmtId="0" fontId="0" fillId="4" borderId="6" xfId="0" applyFill="1" applyBorder="1"/>
    <xf numFmtId="3" fontId="0" fillId="0" borderId="5" xfId="0" applyNumberFormat="1" applyBorder="1"/>
    <xf numFmtId="3" fontId="0" fillId="2" borderId="5" xfId="0" applyNumberFormat="1" applyFill="1" applyBorder="1"/>
    <xf numFmtId="3" fontId="0" fillId="3" borderId="8" xfId="0" applyNumberFormat="1" applyFill="1" applyBorder="1"/>
    <xf numFmtId="0" fontId="0" fillId="0" borderId="0" xfId="0" applyBorder="1"/>
    <xf numFmtId="0" fontId="0" fillId="0" borderId="11" xfId="0" applyBorder="1"/>
    <xf numFmtId="1" fontId="0" fillId="0" borderId="11" xfId="0" applyNumberFormat="1" applyBorder="1"/>
    <xf numFmtId="1" fontId="0" fillId="0" borderId="5" xfId="0" applyNumberFormat="1" applyBorder="1"/>
    <xf numFmtId="1" fontId="0" fillId="4" borderId="6" xfId="0" applyNumberFormat="1" applyFill="1" applyBorder="1"/>
    <xf numFmtId="0" fontId="0" fillId="2" borderId="11" xfId="0" applyFill="1" applyBorder="1"/>
    <xf numFmtId="1" fontId="0" fillId="0" borderId="5" xfId="0" applyNumberFormat="1" applyFont="1" applyBorder="1"/>
    <xf numFmtId="1" fontId="0" fillId="0" borderId="11" xfId="0" applyNumberFormat="1" applyFill="1" applyBorder="1"/>
    <xf numFmtId="1" fontId="0" fillId="4" borderId="5" xfId="0" applyNumberFormat="1" applyFill="1" applyBorder="1"/>
    <xf numFmtId="0" fontId="0" fillId="0" borderId="11" xfId="0" applyFill="1" applyBorder="1"/>
    <xf numFmtId="4" fontId="1" fillId="0" borderId="11" xfId="0" applyNumberFormat="1" applyFont="1" applyBorder="1" applyAlignment="1">
      <alignment horizontal="left"/>
    </xf>
    <xf numFmtId="4" fontId="1" fillId="0" borderId="5" xfId="0" applyNumberFormat="1" applyFont="1" applyBorder="1"/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5" xfId="0" applyFont="1" applyBorder="1"/>
    <xf numFmtId="4" fontId="0" fillId="0" borderId="5" xfId="0" applyNumberFormat="1" applyFont="1" applyBorder="1"/>
    <xf numFmtId="49" fontId="1" fillId="0" borderId="11" xfId="0" applyNumberFormat="1" applyFont="1" applyBorder="1" applyAlignment="1">
      <alignment horizontal="left"/>
    </xf>
    <xf numFmtId="1" fontId="0" fillId="2" borderId="5" xfId="0" applyNumberFormat="1" applyFill="1" applyBorder="1"/>
    <xf numFmtId="1" fontId="0" fillId="3" borderId="8" xfId="0" applyNumberFormat="1" applyFill="1" applyBorder="1"/>
    <xf numFmtId="4" fontId="0" fillId="0" borderId="5" xfId="0" applyNumberFormat="1" applyFon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4" fontId="0" fillId="0" borderId="11" xfId="0" applyNumberFormat="1" applyBorder="1"/>
    <xf numFmtId="4" fontId="0" fillId="2" borderId="5" xfId="0" applyNumberFormat="1" applyFill="1" applyBorder="1" applyAlignment="1">
      <alignment horizontal="center"/>
    </xf>
    <xf numFmtId="49" fontId="1" fillId="0" borderId="10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1543050</xdr:colOff>
      <xdr:row>4</xdr:row>
      <xdr:rowOff>19050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5050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762000</xdr:colOff>
      <xdr:row>4</xdr:row>
      <xdr:rowOff>19050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2305050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P81"/>
  <sheetViews>
    <sheetView tabSelected="1" topLeftCell="A46" workbookViewId="0">
      <pane xSplit="3" topLeftCell="D1" activePane="topRight" state="frozen"/>
      <selection activeCell="A6" sqref="A6"/>
      <selection pane="topRight" activeCell="P66" sqref="P66"/>
    </sheetView>
  </sheetViews>
  <sheetFormatPr baseColWidth="10" defaultRowHeight="14.4" x14ac:dyDescent="0.3"/>
  <cols>
    <col min="3" max="3" width="44.33203125" customWidth="1"/>
    <col min="4" max="6" width="12.6640625" customWidth="1"/>
    <col min="7" max="10" width="13" customWidth="1"/>
    <col min="11" max="11" width="13.6640625" customWidth="1"/>
    <col min="12" max="13" width="13.44140625" customWidth="1"/>
    <col min="14" max="14" width="12.5546875" customWidth="1"/>
    <col min="15" max="15" width="14.109375" customWidth="1"/>
    <col min="16" max="16" width="13" customWidth="1"/>
  </cols>
  <sheetData>
    <row r="4" spans="2:16" x14ac:dyDescent="0.3">
      <c r="C4" s="2" t="s">
        <v>71</v>
      </c>
    </row>
    <row r="6" spans="2:16" x14ac:dyDescent="0.3">
      <c r="C6" s="1" t="s">
        <v>72</v>
      </c>
    </row>
    <row r="7" spans="2:16" ht="15" thickBot="1" x14ac:dyDescent="0.35"/>
    <row r="8" spans="2:16" ht="15.6" thickTop="1" thickBot="1" x14ac:dyDescent="0.35">
      <c r="B8" s="9" t="s">
        <v>0</v>
      </c>
      <c r="C8" s="10" t="s">
        <v>1</v>
      </c>
      <c r="D8" s="10" t="s">
        <v>120</v>
      </c>
      <c r="E8" s="10" t="s">
        <v>121</v>
      </c>
      <c r="F8" s="25" t="s">
        <v>2</v>
      </c>
      <c r="G8" s="11" t="s">
        <v>131</v>
      </c>
      <c r="H8" s="38" t="s">
        <v>136</v>
      </c>
      <c r="I8" s="13" t="s">
        <v>137</v>
      </c>
      <c r="J8" s="38" t="s">
        <v>148</v>
      </c>
      <c r="K8" s="13" t="s">
        <v>149</v>
      </c>
      <c r="L8" s="38" t="s">
        <v>159</v>
      </c>
      <c r="M8" s="38" t="s">
        <v>164</v>
      </c>
      <c r="N8" s="13" t="s">
        <v>160</v>
      </c>
      <c r="O8" s="57" t="s">
        <v>168</v>
      </c>
      <c r="P8" s="57" t="s">
        <v>169</v>
      </c>
    </row>
    <row r="9" spans="2:16" ht="15" thickBot="1" x14ac:dyDescent="0.35">
      <c r="B9" s="3"/>
      <c r="C9" s="4"/>
      <c r="D9" s="5"/>
      <c r="E9" s="30"/>
      <c r="F9" s="24"/>
      <c r="G9" s="28"/>
      <c r="H9" s="34"/>
      <c r="I9" s="7"/>
      <c r="J9" s="34"/>
      <c r="K9" s="7"/>
      <c r="L9" s="34"/>
      <c r="M9" s="34"/>
      <c r="N9" s="7"/>
      <c r="O9" s="36"/>
      <c r="P9" s="36"/>
    </row>
    <row r="10" spans="2:16" ht="15" thickBot="1" x14ac:dyDescent="0.35">
      <c r="B10" s="3" t="s">
        <v>3</v>
      </c>
      <c r="C10" s="7" t="s">
        <v>4</v>
      </c>
      <c r="D10" s="5"/>
      <c r="E10" s="30">
        <v>3750</v>
      </c>
      <c r="F10" s="24"/>
      <c r="G10" s="28">
        <v>0</v>
      </c>
      <c r="H10" s="35">
        <v>0</v>
      </c>
      <c r="I10" s="36">
        <v>0</v>
      </c>
      <c r="J10" s="35">
        <v>0</v>
      </c>
      <c r="K10" s="7">
        <v>0</v>
      </c>
      <c r="L10" s="40">
        <v>0</v>
      </c>
      <c r="M10" s="40"/>
      <c r="N10" s="7">
        <v>0</v>
      </c>
      <c r="O10" s="36"/>
      <c r="P10" s="36"/>
    </row>
    <row r="11" spans="2:16" ht="15" thickBot="1" x14ac:dyDescent="0.35">
      <c r="B11" s="3" t="s">
        <v>5</v>
      </c>
      <c r="C11" s="7" t="s">
        <v>6</v>
      </c>
      <c r="D11" s="5"/>
      <c r="E11" s="30">
        <v>2000</v>
      </c>
      <c r="F11" s="24"/>
      <c r="G11" s="28">
        <v>2000</v>
      </c>
      <c r="H11" s="35">
        <v>0</v>
      </c>
      <c r="I11" s="36">
        <v>1000</v>
      </c>
      <c r="J11" s="35"/>
      <c r="K11" s="7">
        <v>1000</v>
      </c>
      <c r="L11" s="40">
        <v>0</v>
      </c>
      <c r="M11" s="40"/>
      <c r="N11" s="7">
        <v>500</v>
      </c>
      <c r="O11" s="36"/>
      <c r="P11" s="36"/>
    </row>
    <row r="12" spans="2:16" ht="15" thickBot="1" x14ac:dyDescent="0.35">
      <c r="B12" s="3" t="s">
        <v>7</v>
      </c>
      <c r="C12" s="7" t="s">
        <v>8</v>
      </c>
      <c r="D12" s="5"/>
      <c r="E12" s="30">
        <v>5000</v>
      </c>
      <c r="F12" s="24"/>
      <c r="G12" s="28">
        <v>7000</v>
      </c>
      <c r="H12" s="35">
        <v>0</v>
      </c>
      <c r="I12" s="36">
        <v>0</v>
      </c>
      <c r="J12" s="35"/>
      <c r="K12" s="7"/>
      <c r="L12" s="40">
        <v>0</v>
      </c>
      <c r="M12" s="40"/>
      <c r="N12" s="7">
        <v>5000</v>
      </c>
      <c r="O12" s="36">
        <v>18000</v>
      </c>
      <c r="P12" s="36">
        <v>0</v>
      </c>
    </row>
    <row r="13" spans="2:16" ht="15" thickBot="1" x14ac:dyDescent="0.35">
      <c r="B13" s="3" t="s">
        <v>81</v>
      </c>
      <c r="C13" s="7" t="s">
        <v>82</v>
      </c>
      <c r="D13" s="5">
        <v>7600</v>
      </c>
      <c r="E13" s="30"/>
      <c r="F13" s="24">
        <v>6740</v>
      </c>
      <c r="G13" s="28">
        <v>10000</v>
      </c>
      <c r="H13" s="35">
        <v>4327.6000000000004</v>
      </c>
      <c r="I13" s="36">
        <v>5000</v>
      </c>
      <c r="J13" s="35">
        <v>2000</v>
      </c>
      <c r="K13" s="7">
        <v>10000</v>
      </c>
      <c r="L13" s="40">
        <v>0</v>
      </c>
      <c r="M13" s="40"/>
      <c r="N13" s="7">
        <v>2000</v>
      </c>
      <c r="O13" s="36">
        <v>2990</v>
      </c>
      <c r="P13" s="36">
        <v>3500</v>
      </c>
    </row>
    <row r="14" spans="2:16" ht="15" thickBot="1" x14ac:dyDescent="0.35">
      <c r="B14" s="3" t="s">
        <v>132</v>
      </c>
      <c r="C14" s="7" t="s">
        <v>37</v>
      </c>
      <c r="D14" s="5"/>
      <c r="E14" s="30"/>
      <c r="F14" s="24"/>
      <c r="G14" s="28">
        <v>600</v>
      </c>
      <c r="H14" s="35">
        <v>0</v>
      </c>
      <c r="I14" s="36">
        <v>1000</v>
      </c>
      <c r="J14" s="35"/>
      <c r="K14" s="7">
        <v>620</v>
      </c>
      <c r="L14" s="40">
        <v>0</v>
      </c>
      <c r="M14" s="40"/>
      <c r="N14" s="7">
        <v>500</v>
      </c>
      <c r="O14" s="36"/>
      <c r="P14" s="36">
        <v>500</v>
      </c>
    </row>
    <row r="15" spans="2:16" ht="15" thickBot="1" x14ac:dyDescent="0.35">
      <c r="B15" s="3" t="s">
        <v>9</v>
      </c>
      <c r="C15" s="7" t="s">
        <v>147</v>
      </c>
      <c r="D15" s="5">
        <v>25000</v>
      </c>
      <c r="E15" s="30">
        <v>5000</v>
      </c>
      <c r="F15" s="24"/>
      <c r="G15" s="28">
        <v>0</v>
      </c>
      <c r="H15" s="35">
        <v>0</v>
      </c>
      <c r="I15" s="39">
        <v>17000</v>
      </c>
      <c r="J15" s="35"/>
      <c r="K15" s="7">
        <v>17000</v>
      </c>
      <c r="L15" s="40">
        <v>0</v>
      </c>
      <c r="M15" s="40"/>
      <c r="N15" s="7">
        <v>17000</v>
      </c>
      <c r="O15" s="36"/>
      <c r="P15" s="36">
        <v>0</v>
      </c>
    </row>
    <row r="16" spans="2:16" ht="15" thickBot="1" x14ac:dyDescent="0.35">
      <c r="B16" s="3" t="s">
        <v>10</v>
      </c>
      <c r="C16" s="7" t="s">
        <v>11</v>
      </c>
      <c r="D16" s="5"/>
      <c r="E16" s="30">
        <v>2000</v>
      </c>
      <c r="F16" s="24"/>
      <c r="G16" s="28">
        <v>0</v>
      </c>
      <c r="H16" s="35">
        <v>0</v>
      </c>
      <c r="I16" s="39">
        <v>0</v>
      </c>
      <c r="J16" s="35"/>
      <c r="K16" s="7"/>
      <c r="L16" s="40">
        <v>0</v>
      </c>
      <c r="M16" s="40"/>
      <c r="N16" s="7">
        <v>0</v>
      </c>
      <c r="O16" s="36"/>
      <c r="P16" s="36"/>
    </row>
    <row r="17" spans="2:16" ht="15" thickBot="1" x14ac:dyDescent="0.35">
      <c r="B17" s="3" t="s">
        <v>12</v>
      </c>
      <c r="C17" s="7" t="s">
        <v>13</v>
      </c>
      <c r="D17" s="5">
        <v>50000</v>
      </c>
      <c r="E17" s="30">
        <v>30000</v>
      </c>
      <c r="F17" s="24">
        <v>35000</v>
      </c>
      <c r="G17" s="28">
        <v>50000</v>
      </c>
      <c r="H17" s="35">
        <v>50000</v>
      </c>
      <c r="I17" s="39">
        <v>53900</v>
      </c>
      <c r="J17" s="35">
        <v>45000</v>
      </c>
      <c r="K17" s="7">
        <v>50000</v>
      </c>
      <c r="L17" s="40">
        <v>63750</v>
      </c>
      <c r="M17" s="40"/>
      <c r="N17" s="7">
        <v>65000</v>
      </c>
      <c r="O17" s="36">
        <v>45000</v>
      </c>
      <c r="P17" s="36">
        <v>50000</v>
      </c>
    </row>
    <row r="18" spans="2:16" ht="15" thickBot="1" x14ac:dyDescent="0.35">
      <c r="B18" s="3" t="s">
        <v>138</v>
      </c>
      <c r="C18" s="7" t="s">
        <v>134</v>
      </c>
      <c r="D18" s="5"/>
      <c r="E18" s="30"/>
      <c r="F18" s="24"/>
      <c r="G18" s="28">
        <v>20000</v>
      </c>
      <c r="H18" s="35">
        <v>31750</v>
      </c>
      <c r="I18" s="36">
        <v>20000</v>
      </c>
      <c r="J18" s="35"/>
      <c r="K18" s="7"/>
      <c r="L18" s="40">
        <v>0</v>
      </c>
      <c r="M18" s="40"/>
      <c r="N18" s="7">
        <v>0</v>
      </c>
      <c r="O18" s="36"/>
      <c r="P18" s="36"/>
    </row>
    <row r="19" spans="2:16" ht="15" thickBot="1" x14ac:dyDescent="0.35">
      <c r="B19" s="3" t="s">
        <v>14</v>
      </c>
      <c r="C19" s="7" t="s">
        <v>15</v>
      </c>
      <c r="D19" s="5"/>
      <c r="E19" s="30">
        <v>2000</v>
      </c>
      <c r="F19" s="24"/>
      <c r="G19" s="28">
        <v>4000</v>
      </c>
      <c r="H19" s="35">
        <v>0</v>
      </c>
      <c r="I19" s="36">
        <v>3000</v>
      </c>
      <c r="J19" s="35"/>
      <c r="K19" s="7">
        <v>4000</v>
      </c>
      <c r="L19" s="40">
        <v>0</v>
      </c>
      <c r="M19" s="40"/>
      <c r="N19" s="7">
        <v>500</v>
      </c>
      <c r="O19" s="36"/>
      <c r="P19" s="36">
        <v>500</v>
      </c>
    </row>
    <row r="20" spans="2:16" ht="15" thickBot="1" x14ac:dyDescent="0.35">
      <c r="B20" s="3" t="s">
        <v>133</v>
      </c>
      <c r="C20" s="7" t="s">
        <v>157</v>
      </c>
      <c r="D20" s="5"/>
      <c r="E20" s="30"/>
      <c r="F20" s="24"/>
      <c r="G20" s="28">
        <v>1200</v>
      </c>
      <c r="H20" s="35">
        <v>0</v>
      </c>
      <c r="I20" s="36">
        <v>2000</v>
      </c>
      <c r="J20" s="35"/>
      <c r="K20" s="7">
        <v>1500</v>
      </c>
      <c r="L20" s="40">
        <v>0</v>
      </c>
      <c r="M20" s="40"/>
      <c r="N20" s="7">
        <v>500</v>
      </c>
      <c r="O20" s="36"/>
      <c r="P20" s="36">
        <v>500</v>
      </c>
    </row>
    <row r="21" spans="2:16" ht="15" thickBot="1" x14ac:dyDescent="0.35">
      <c r="B21" s="3" t="s">
        <v>150</v>
      </c>
      <c r="C21" s="7" t="s">
        <v>151</v>
      </c>
      <c r="D21" s="5"/>
      <c r="E21" s="30"/>
      <c r="F21" s="24"/>
      <c r="G21" s="28"/>
      <c r="H21" s="35"/>
      <c r="I21" s="36"/>
      <c r="J21" s="35">
        <v>150</v>
      </c>
      <c r="K21" s="7">
        <v>500</v>
      </c>
      <c r="L21" s="40">
        <v>0</v>
      </c>
      <c r="M21" s="40"/>
      <c r="N21" s="7">
        <v>0</v>
      </c>
      <c r="O21" s="36"/>
      <c r="P21" s="36"/>
    </row>
    <row r="22" spans="2:16" ht="15" thickBot="1" x14ac:dyDescent="0.35">
      <c r="B22" s="3" t="s">
        <v>16</v>
      </c>
      <c r="C22" s="7" t="s">
        <v>17</v>
      </c>
      <c r="D22" s="5">
        <v>16340.28</v>
      </c>
      <c r="E22" s="30">
        <v>18000</v>
      </c>
      <c r="F22" s="24">
        <v>11677.83</v>
      </c>
      <c r="G22" s="28">
        <v>17000</v>
      </c>
      <c r="H22" s="35">
        <v>18895.48</v>
      </c>
      <c r="I22" s="36">
        <v>20000</v>
      </c>
      <c r="J22" s="35">
        <v>16070.18</v>
      </c>
      <c r="K22" s="7">
        <v>17000</v>
      </c>
      <c r="L22" s="40">
        <v>15801.83</v>
      </c>
      <c r="M22" s="40">
        <v>5</v>
      </c>
      <c r="N22" s="7">
        <v>16000</v>
      </c>
      <c r="O22" s="36">
        <v>15650.43</v>
      </c>
      <c r="P22" s="36">
        <v>16000</v>
      </c>
    </row>
    <row r="23" spans="2:16" ht="15" thickBot="1" x14ac:dyDescent="0.35">
      <c r="B23" s="3" t="s">
        <v>170</v>
      </c>
      <c r="C23" s="7" t="s">
        <v>171</v>
      </c>
      <c r="D23" s="5"/>
      <c r="E23" s="30"/>
      <c r="F23" s="24"/>
      <c r="G23" s="28"/>
      <c r="H23" s="35"/>
      <c r="I23" s="36"/>
      <c r="J23" s="35"/>
      <c r="K23" s="7"/>
      <c r="L23" s="40"/>
      <c r="M23" s="40"/>
      <c r="N23" s="7"/>
      <c r="O23" s="36">
        <v>19602.189999999999</v>
      </c>
      <c r="P23" s="36">
        <v>20000</v>
      </c>
    </row>
    <row r="24" spans="2:16" ht="15" thickBot="1" x14ac:dyDescent="0.35">
      <c r="B24" s="3" t="s">
        <v>18</v>
      </c>
      <c r="C24" s="7" t="s">
        <v>19</v>
      </c>
      <c r="D24" s="5">
        <v>10000</v>
      </c>
      <c r="E24" s="30">
        <v>5000</v>
      </c>
      <c r="F24" s="24"/>
      <c r="G24" s="28">
        <v>22000</v>
      </c>
      <c r="H24" s="35">
        <v>0</v>
      </c>
      <c r="I24" s="36">
        <v>25000</v>
      </c>
      <c r="J24" s="35"/>
      <c r="K24" s="7">
        <v>20000</v>
      </c>
      <c r="L24" s="40">
        <v>0</v>
      </c>
      <c r="M24" s="40"/>
      <c r="N24" s="7">
        <v>35000</v>
      </c>
      <c r="O24" s="36">
        <v>15000</v>
      </c>
      <c r="P24" s="36">
        <v>10000</v>
      </c>
    </row>
    <row r="25" spans="2:16" ht="15" thickBot="1" x14ac:dyDescent="0.35">
      <c r="B25" s="3" t="s">
        <v>20</v>
      </c>
      <c r="C25" s="7" t="s">
        <v>21</v>
      </c>
      <c r="D25" s="5">
        <v>10000</v>
      </c>
      <c r="E25" s="30">
        <v>5000</v>
      </c>
      <c r="F25" s="24"/>
      <c r="G25" s="28">
        <v>0</v>
      </c>
      <c r="H25" s="35">
        <v>15000</v>
      </c>
      <c r="I25" s="36">
        <v>0</v>
      </c>
      <c r="J25" s="35"/>
      <c r="K25" s="7"/>
      <c r="L25" s="40">
        <v>8671</v>
      </c>
      <c r="M25" s="40">
        <v>6</v>
      </c>
      <c r="N25" s="7">
        <v>0</v>
      </c>
      <c r="O25" s="36"/>
      <c r="P25" s="36"/>
    </row>
    <row r="26" spans="2:16" ht="15" thickBot="1" x14ac:dyDescent="0.35">
      <c r="B26" s="3" t="s">
        <v>73</v>
      </c>
      <c r="C26" s="7" t="s">
        <v>74</v>
      </c>
      <c r="D26" s="5">
        <v>5937</v>
      </c>
      <c r="E26" s="30">
        <v>0</v>
      </c>
      <c r="F26" s="24">
        <v>6045</v>
      </c>
      <c r="G26" s="28">
        <v>9600</v>
      </c>
      <c r="H26" s="35">
        <v>17865</v>
      </c>
      <c r="I26" s="36">
        <v>10000</v>
      </c>
      <c r="J26" s="35">
        <v>9505</v>
      </c>
      <c r="K26" s="7">
        <v>7500</v>
      </c>
      <c r="L26" s="40"/>
      <c r="M26" s="40"/>
      <c r="N26" s="7">
        <v>12000</v>
      </c>
      <c r="O26" s="36">
        <v>11265</v>
      </c>
      <c r="P26" s="36">
        <v>14000</v>
      </c>
    </row>
    <row r="27" spans="2:16" ht="15" thickBot="1" x14ac:dyDescent="0.35">
      <c r="B27" s="3" t="s">
        <v>22</v>
      </c>
      <c r="C27" s="7" t="s">
        <v>23</v>
      </c>
      <c r="D27" s="5"/>
      <c r="E27" s="30">
        <v>5500</v>
      </c>
      <c r="F27" s="24"/>
      <c r="G27" s="28"/>
      <c r="H27" s="35"/>
      <c r="I27" s="36"/>
      <c r="J27" s="35"/>
      <c r="K27" s="7"/>
      <c r="L27" s="34"/>
      <c r="M27" s="34"/>
      <c r="N27" s="7">
        <v>0</v>
      </c>
      <c r="O27" s="36"/>
      <c r="P27" s="36"/>
    </row>
    <row r="28" spans="2:16" ht="15" thickBot="1" x14ac:dyDescent="0.35">
      <c r="B28" s="3" t="s">
        <v>24</v>
      </c>
      <c r="C28" s="7" t="s">
        <v>25</v>
      </c>
      <c r="D28" s="5">
        <v>10940</v>
      </c>
      <c r="E28" s="30">
        <v>11000</v>
      </c>
      <c r="F28" s="24">
        <v>11140</v>
      </c>
      <c r="G28" s="28">
        <v>12000</v>
      </c>
      <c r="H28" s="35">
        <v>10583.6</v>
      </c>
      <c r="I28" s="36">
        <v>11000</v>
      </c>
      <c r="J28" s="35">
        <v>11356.4</v>
      </c>
      <c r="K28" s="7">
        <v>12000</v>
      </c>
      <c r="L28" s="40">
        <v>11460</v>
      </c>
      <c r="M28" s="40"/>
      <c r="N28" s="7">
        <v>11000</v>
      </c>
      <c r="O28" s="36">
        <v>10780</v>
      </c>
      <c r="P28" s="36">
        <v>11000</v>
      </c>
    </row>
    <row r="29" spans="2:16" ht="15" thickBot="1" x14ac:dyDescent="0.35">
      <c r="B29" s="12"/>
      <c r="C29" s="13" t="s">
        <v>26</v>
      </c>
      <c r="D29" s="14">
        <f t="shared" ref="D29:P29" si="0">SUM(D10:D28)</f>
        <v>135817.28</v>
      </c>
      <c r="E29" s="31">
        <f t="shared" si="0"/>
        <v>94250</v>
      </c>
      <c r="F29" s="26">
        <f t="shared" si="0"/>
        <v>70602.83</v>
      </c>
      <c r="G29" s="29">
        <f t="shared" si="0"/>
        <v>155400</v>
      </c>
      <c r="H29" s="37">
        <f t="shared" si="0"/>
        <v>148421.68000000002</v>
      </c>
      <c r="I29" s="37">
        <f t="shared" si="0"/>
        <v>168900</v>
      </c>
      <c r="J29" s="37">
        <f t="shared" si="0"/>
        <v>84081.579999999987</v>
      </c>
      <c r="K29" s="37">
        <f t="shared" si="0"/>
        <v>141120</v>
      </c>
      <c r="L29" s="41">
        <f t="shared" si="0"/>
        <v>99682.83</v>
      </c>
      <c r="M29" s="41"/>
      <c r="N29" s="41">
        <f t="shared" si="0"/>
        <v>165000</v>
      </c>
      <c r="O29" s="41">
        <f t="shared" si="0"/>
        <v>138287.62</v>
      </c>
      <c r="P29" s="41">
        <f t="shared" si="0"/>
        <v>126000</v>
      </c>
    </row>
    <row r="30" spans="2:16" ht="15" thickBot="1" x14ac:dyDescent="0.35">
      <c r="B30" s="3"/>
      <c r="C30" s="7"/>
      <c r="D30" s="5"/>
      <c r="E30" s="30"/>
      <c r="F30" s="24"/>
      <c r="G30" s="28"/>
      <c r="H30" s="35"/>
      <c r="I30" s="36"/>
      <c r="J30" s="34"/>
      <c r="K30" s="7"/>
      <c r="L30" s="34"/>
      <c r="M30" s="34"/>
      <c r="N30" s="7"/>
      <c r="O30" s="36"/>
      <c r="P30" s="36"/>
    </row>
    <row r="31" spans="2:16" ht="15" thickBot="1" x14ac:dyDescent="0.35">
      <c r="B31" s="3" t="s">
        <v>122</v>
      </c>
      <c r="C31" s="7" t="s">
        <v>123</v>
      </c>
      <c r="D31" s="5">
        <v>-17936</v>
      </c>
      <c r="E31" s="30"/>
      <c r="F31" s="24"/>
      <c r="G31" s="28">
        <v>-20000</v>
      </c>
      <c r="H31" s="35">
        <v>0</v>
      </c>
      <c r="I31" s="36">
        <v>0</v>
      </c>
      <c r="J31" s="34"/>
      <c r="K31" s="7"/>
      <c r="L31" s="42">
        <v>0</v>
      </c>
      <c r="M31" s="42"/>
      <c r="N31" s="7">
        <v>-21000</v>
      </c>
      <c r="O31" s="36">
        <v>-18170.48</v>
      </c>
      <c r="P31" s="36">
        <v>-22000</v>
      </c>
    </row>
    <row r="32" spans="2:16" ht="15" thickBot="1" x14ac:dyDescent="0.35">
      <c r="B32" s="3" t="s">
        <v>27</v>
      </c>
      <c r="C32" s="7" t="s">
        <v>28</v>
      </c>
      <c r="D32" s="5">
        <v>-3150</v>
      </c>
      <c r="E32" s="30">
        <v>-25000</v>
      </c>
      <c r="F32" s="24">
        <v>-14834.3</v>
      </c>
      <c r="G32" s="28">
        <v>-10000</v>
      </c>
      <c r="H32" s="35">
        <v>-19538.66</v>
      </c>
      <c r="I32" s="36">
        <v>-21000</v>
      </c>
      <c r="J32" s="35">
        <v>-18242.72</v>
      </c>
      <c r="K32" s="7">
        <v>-23000</v>
      </c>
      <c r="L32" s="40">
        <v>-19105</v>
      </c>
      <c r="M32" s="40"/>
      <c r="N32" s="7"/>
      <c r="O32" s="36">
        <v>-12500</v>
      </c>
      <c r="P32" s="36">
        <v>0</v>
      </c>
    </row>
    <row r="33" spans="2:16" ht="15" thickBot="1" x14ac:dyDescent="0.35">
      <c r="B33" s="3" t="s">
        <v>83</v>
      </c>
      <c r="C33" s="7" t="s">
        <v>84</v>
      </c>
      <c r="D33" s="5">
        <v>-4000</v>
      </c>
      <c r="E33" s="30"/>
      <c r="F33" s="24">
        <v>-5400</v>
      </c>
      <c r="G33" s="28">
        <v>-6000</v>
      </c>
      <c r="H33" s="35">
        <v>-9240</v>
      </c>
      <c r="I33" s="36">
        <v>-10000</v>
      </c>
      <c r="J33" s="34">
        <v>-9240</v>
      </c>
      <c r="K33" s="7">
        <v>-10000</v>
      </c>
      <c r="L33" s="42">
        <v>-8580</v>
      </c>
      <c r="M33" s="42"/>
      <c r="N33" s="7">
        <v>-10000</v>
      </c>
      <c r="O33" s="36">
        <v>-7920</v>
      </c>
      <c r="P33" s="36">
        <v>-10000</v>
      </c>
    </row>
    <row r="34" spans="2:16" ht="15" thickBot="1" x14ac:dyDescent="0.35">
      <c r="B34" s="3" t="s">
        <v>124</v>
      </c>
      <c r="C34" s="7" t="s">
        <v>125</v>
      </c>
      <c r="D34" s="5">
        <v>-505</v>
      </c>
      <c r="E34" s="30"/>
      <c r="F34" s="24"/>
      <c r="G34" s="28">
        <v>-500</v>
      </c>
      <c r="H34" s="35">
        <v>0</v>
      </c>
      <c r="I34" s="36">
        <v>-500</v>
      </c>
      <c r="J34" s="34"/>
      <c r="K34" s="7">
        <v>-500</v>
      </c>
      <c r="L34" s="42">
        <v>0</v>
      </c>
      <c r="M34" s="42"/>
      <c r="N34" s="7">
        <v>0</v>
      </c>
      <c r="O34" s="36"/>
      <c r="P34" s="36">
        <v>-500</v>
      </c>
    </row>
    <row r="35" spans="2:16" ht="15" thickBot="1" x14ac:dyDescent="0.35">
      <c r="B35" s="3" t="s">
        <v>29</v>
      </c>
      <c r="C35" s="7" t="s">
        <v>139</v>
      </c>
      <c r="D35" s="5"/>
      <c r="E35" s="30">
        <v>-1000</v>
      </c>
      <c r="F35" s="24"/>
      <c r="G35" s="28">
        <v>0</v>
      </c>
      <c r="H35" s="35">
        <v>-500</v>
      </c>
      <c r="I35" s="36">
        <v>-500</v>
      </c>
      <c r="J35" s="34"/>
      <c r="K35" s="7"/>
      <c r="L35" s="42">
        <v>0</v>
      </c>
      <c r="M35" s="42"/>
      <c r="N35" s="7">
        <v>0</v>
      </c>
      <c r="O35" s="36"/>
      <c r="P35" s="36">
        <v>-600</v>
      </c>
    </row>
    <row r="36" spans="2:16" ht="15" thickBot="1" x14ac:dyDescent="0.35">
      <c r="B36" s="3" t="s">
        <v>30</v>
      </c>
      <c r="C36" s="7" t="s">
        <v>4</v>
      </c>
      <c r="D36" s="5">
        <v>-16586.71</v>
      </c>
      <c r="E36" s="30">
        <v>-15000</v>
      </c>
      <c r="F36" s="24"/>
      <c r="G36" s="28">
        <v>-2000</v>
      </c>
      <c r="H36" s="35">
        <v>-1000</v>
      </c>
      <c r="I36" s="36">
        <v>0</v>
      </c>
      <c r="J36" s="34"/>
      <c r="K36" s="7"/>
      <c r="L36" s="42">
        <v>-46492</v>
      </c>
      <c r="M36" s="42"/>
      <c r="N36" s="7">
        <v>0</v>
      </c>
      <c r="O36" s="36"/>
      <c r="P36" s="36"/>
    </row>
    <row r="37" spans="2:16" ht="15" thickBot="1" x14ac:dyDescent="0.35">
      <c r="B37" s="3" t="s">
        <v>31</v>
      </c>
      <c r="C37" s="7" t="s">
        <v>6</v>
      </c>
      <c r="D37" s="5">
        <v>-666.65</v>
      </c>
      <c r="E37" s="30">
        <v>-8000</v>
      </c>
      <c r="F37" s="24">
        <v>-8770.7800000000007</v>
      </c>
      <c r="G37" s="28">
        <v>-10000</v>
      </c>
      <c r="H37" s="35">
        <v>-481.8</v>
      </c>
      <c r="I37" s="36">
        <v>-1000</v>
      </c>
      <c r="J37" s="34"/>
      <c r="K37" s="7">
        <v>-6000</v>
      </c>
      <c r="L37" s="42">
        <v>0</v>
      </c>
      <c r="M37" s="42"/>
      <c r="N37" s="7">
        <v>-2500</v>
      </c>
      <c r="O37" s="36"/>
      <c r="P37" s="36">
        <v>-2000</v>
      </c>
    </row>
    <row r="38" spans="2:16" ht="15" thickBot="1" x14ac:dyDescent="0.35">
      <c r="B38" s="3" t="s">
        <v>32</v>
      </c>
      <c r="C38" s="7" t="s">
        <v>33</v>
      </c>
      <c r="D38" s="5"/>
      <c r="E38" s="30">
        <v>-20000</v>
      </c>
      <c r="F38" s="24"/>
      <c r="G38" s="28">
        <v>-28400</v>
      </c>
      <c r="H38" s="35">
        <v>0</v>
      </c>
      <c r="I38" s="36">
        <v>0</v>
      </c>
      <c r="J38" s="34"/>
      <c r="K38" s="7"/>
      <c r="L38" s="42">
        <v>0</v>
      </c>
      <c r="M38" s="42"/>
      <c r="N38" s="7">
        <v>-20000</v>
      </c>
      <c r="O38" s="36"/>
      <c r="P38" s="36">
        <v>-1000</v>
      </c>
    </row>
    <row r="39" spans="2:16" ht="15" thickBot="1" x14ac:dyDescent="0.35">
      <c r="B39" s="3" t="s">
        <v>34</v>
      </c>
      <c r="C39" s="7" t="s">
        <v>35</v>
      </c>
      <c r="D39" s="5"/>
      <c r="E39" s="30">
        <v>-5000</v>
      </c>
      <c r="F39" s="24"/>
      <c r="G39" s="28">
        <v>-5000</v>
      </c>
      <c r="H39" s="35">
        <v>-4860</v>
      </c>
      <c r="I39" s="36">
        <v>-5000</v>
      </c>
      <c r="J39" s="34">
        <v>-2325</v>
      </c>
      <c r="K39" s="7">
        <v>-9000</v>
      </c>
      <c r="L39" s="42">
        <v>0</v>
      </c>
      <c r="M39" s="42"/>
      <c r="N39" s="7">
        <v>-250</v>
      </c>
      <c r="O39" s="36">
        <v>-1896</v>
      </c>
      <c r="P39" s="36">
        <v>-2000</v>
      </c>
    </row>
    <row r="40" spans="2:16" ht="15" thickBot="1" x14ac:dyDescent="0.35">
      <c r="B40" s="3" t="s">
        <v>36</v>
      </c>
      <c r="C40" s="7" t="s">
        <v>37</v>
      </c>
      <c r="D40" s="5">
        <v>0</v>
      </c>
      <c r="E40" s="30">
        <v>-1000</v>
      </c>
      <c r="F40" s="24">
        <v>-1960</v>
      </c>
      <c r="G40" s="28">
        <v>-3000</v>
      </c>
      <c r="H40" s="35">
        <f>-1400-486.7</f>
        <v>-1886.7</v>
      </c>
      <c r="I40" s="36">
        <v>-2000</v>
      </c>
      <c r="J40" s="34"/>
      <c r="K40" s="7">
        <v>-3000</v>
      </c>
      <c r="L40" s="42">
        <v>0</v>
      </c>
      <c r="M40" s="42"/>
      <c r="N40" s="7">
        <v>-500</v>
      </c>
      <c r="O40" s="36">
        <v>-20000</v>
      </c>
      <c r="P40" s="36">
        <v>-15000</v>
      </c>
    </row>
    <row r="41" spans="2:16" ht="15" thickBot="1" x14ac:dyDescent="0.35">
      <c r="B41" s="3" t="s">
        <v>38</v>
      </c>
      <c r="C41" s="7" t="s">
        <v>39</v>
      </c>
      <c r="D41" s="5">
        <v>-22155.3</v>
      </c>
      <c r="E41" s="30">
        <v>-17500</v>
      </c>
      <c r="F41" s="24">
        <v>-23912.9</v>
      </c>
      <c r="G41" s="28">
        <v>-29000</v>
      </c>
      <c r="H41" s="35">
        <v>-26427.7</v>
      </c>
      <c r="I41" s="36">
        <v>-29000</v>
      </c>
      <c r="J41" s="35">
        <v>-15051.7</v>
      </c>
      <c r="K41" s="7">
        <v>-26000</v>
      </c>
      <c r="L41" s="40">
        <v>-18842.18</v>
      </c>
      <c r="M41" s="40"/>
      <c r="N41" s="7">
        <v>-20000</v>
      </c>
      <c r="O41" s="36">
        <v>-32499.07</v>
      </c>
      <c r="P41" s="36">
        <v>-20000</v>
      </c>
    </row>
    <row r="42" spans="2:16" ht="15" thickBot="1" x14ac:dyDescent="0.35">
      <c r="B42" s="3" t="s">
        <v>40</v>
      </c>
      <c r="C42" s="7" t="s">
        <v>15</v>
      </c>
      <c r="D42" s="5">
        <v>-15995</v>
      </c>
      <c r="E42" s="30">
        <v>-15000</v>
      </c>
      <c r="F42" s="24">
        <v>-15000</v>
      </c>
      <c r="G42" s="28">
        <v>-24000</v>
      </c>
      <c r="H42" s="35">
        <v>-15000</v>
      </c>
      <c r="I42" s="36">
        <v>-15000</v>
      </c>
      <c r="J42" s="34">
        <v>-15000</v>
      </c>
      <c r="K42" s="7"/>
      <c r="L42" s="42"/>
      <c r="M42" s="42"/>
      <c r="N42" s="7">
        <v>0</v>
      </c>
      <c r="O42" s="36"/>
      <c r="P42" s="36">
        <v>-500</v>
      </c>
    </row>
    <row r="43" spans="2:16" ht="15" thickBot="1" x14ac:dyDescent="0.35">
      <c r="B43" s="3" t="s">
        <v>41</v>
      </c>
      <c r="C43" s="7" t="s">
        <v>42</v>
      </c>
      <c r="D43" s="5"/>
      <c r="E43" s="30">
        <v>-1000</v>
      </c>
      <c r="F43" s="24"/>
      <c r="G43" s="28">
        <v>-1000</v>
      </c>
      <c r="H43" s="35">
        <v>0</v>
      </c>
      <c r="I43" s="36">
        <v>-500</v>
      </c>
      <c r="J43" s="34"/>
      <c r="K43" s="7"/>
      <c r="L43" s="42">
        <v>0</v>
      </c>
      <c r="M43" s="42"/>
      <c r="N43" s="7">
        <v>0</v>
      </c>
      <c r="O43" s="36"/>
      <c r="P43" s="36">
        <v>-2500</v>
      </c>
    </row>
    <row r="44" spans="2:16" ht="15" thickBot="1" x14ac:dyDescent="0.35">
      <c r="B44" s="3" t="s">
        <v>43</v>
      </c>
      <c r="C44" s="7" t="s">
        <v>44</v>
      </c>
      <c r="D44" s="5">
        <v>-119070.05</v>
      </c>
      <c r="E44" s="30">
        <v>-25000</v>
      </c>
      <c r="F44" s="24"/>
      <c r="G44" s="28">
        <v>0</v>
      </c>
      <c r="H44" s="35">
        <v>0</v>
      </c>
      <c r="I44" s="36">
        <v>-62000</v>
      </c>
      <c r="J44" s="35">
        <v>0</v>
      </c>
      <c r="K44" s="7">
        <v>-62000</v>
      </c>
      <c r="L44" s="40">
        <v>0</v>
      </c>
      <c r="M44" s="40"/>
      <c r="N44" s="7">
        <v>-62000</v>
      </c>
      <c r="O44" s="36">
        <v>-70434.070000000007</v>
      </c>
      <c r="P44" s="36">
        <v>0</v>
      </c>
    </row>
    <row r="45" spans="2:16" ht="15" thickBot="1" x14ac:dyDescent="0.35">
      <c r="B45" s="3" t="s">
        <v>45</v>
      </c>
      <c r="C45" s="7" t="s">
        <v>46</v>
      </c>
      <c r="D45" s="5"/>
      <c r="E45" s="30">
        <v>-1000</v>
      </c>
      <c r="F45" s="24"/>
      <c r="G45" s="28">
        <v>-5000</v>
      </c>
      <c r="H45" s="35">
        <v>-25000</v>
      </c>
      <c r="I45" s="36">
        <v>-10000</v>
      </c>
      <c r="J45" s="34">
        <v>-3500</v>
      </c>
      <c r="K45" s="7">
        <v>-5000</v>
      </c>
      <c r="L45" s="42">
        <v>0</v>
      </c>
      <c r="M45" s="42"/>
      <c r="N45" s="7">
        <v>0</v>
      </c>
      <c r="O45" s="36">
        <v>-102500</v>
      </c>
      <c r="P45" s="36">
        <v>-5000</v>
      </c>
    </row>
    <row r="46" spans="2:16" ht="15" thickBot="1" x14ac:dyDescent="0.35">
      <c r="B46" s="3" t="s">
        <v>126</v>
      </c>
      <c r="C46" s="7" t="s">
        <v>90</v>
      </c>
      <c r="D46" s="5">
        <v>-720</v>
      </c>
      <c r="E46" s="30"/>
      <c r="F46" s="24"/>
      <c r="G46" s="28">
        <v>-750</v>
      </c>
      <c r="H46" s="35">
        <v>-1010</v>
      </c>
      <c r="I46" s="36">
        <v>-1000</v>
      </c>
      <c r="J46" s="34">
        <v>-600</v>
      </c>
      <c r="K46" s="7">
        <v>-1000</v>
      </c>
      <c r="L46" s="42">
        <v>-676</v>
      </c>
      <c r="M46" s="42"/>
      <c r="N46" s="7">
        <v>-500</v>
      </c>
      <c r="O46" s="36">
        <v>-500</v>
      </c>
      <c r="P46" s="36">
        <v>-500</v>
      </c>
    </row>
    <row r="47" spans="2:16" ht="15" thickBot="1" x14ac:dyDescent="0.35">
      <c r="B47" s="3" t="s">
        <v>47</v>
      </c>
      <c r="C47" s="7" t="s">
        <v>48</v>
      </c>
      <c r="D47" s="5"/>
      <c r="E47" s="30">
        <v>-2500</v>
      </c>
      <c r="F47" s="24"/>
      <c r="G47" s="28">
        <v>-1000</v>
      </c>
      <c r="H47" s="35">
        <v>0</v>
      </c>
      <c r="I47" s="36">
        <v>-500</v>
      </c>
      <c r="J47" s="34"/>
      <c r="K47" s="7"/>
      <c r="L47" s="42">
        <v>0</v>
      </c>
      <c r="M47" s="42"/>
      <c r="N47" s="7">
        <v>0</v>
      </c>
      <c r="O47" s="36"/>
      <c r="P47" s="36">
        <v>-500</v>
      </c>
    </row>
    <row r="48" spans="2:16" ht="15" thickBot="1" x14ac:dyDescent="0.35">
      <c r="B48" s="3" t="s">
        <v>152</v>
      </c>
      <c r="C48" s="7" t="s">
        <v>156</v>
      </c>
      <c r="D48" s="5"/>
      <c r="E48" s="30"/>
      <c r="F48" s="24"/>
      <c r="G48" s="28"/>
      <c r="H48" s="35"/>
      <c r="I48" s="36"/>
      <c r="J48" s="34">
        <v>-500</v>
      </c>
      <c r="K48" s="7">
        <v>-500</v>
      </c>
      <c r="L48" s="42">
        <v>0</v>
      </c>
      <c r="M48" s="42"/>
      <c r="N48" s="7">
        <v>0</v>
      </c>
      <c r="O48" s="36"/>
      <c r="P48" s="36"/>
    </row>
    <row r="49" spans="2:16" ht="15" thickBot="1" x14ac:dyDescent="0.35">
      <c r="B49" s="3" t="s">
        <v>153</v>
      </c>
      <c r="C49" s="7" t="s">
        <v>154</v>
      </c>
      <c r="D49" s="5"/>
      <c r="E49" s="30"/>
      <c r="F49" s="24"/>
      <c r="G49" s="28"/>
      <c r="H49" s="35"/>
      <c r="I49" s="36"/>
      <c r="J49" s="34">
        <v>-2685</v>
      </c>
      <c r="K49" s="7">
        <v>-3000</v>
      </c>
      <c r="L49" s="42">
        <v>-2835</v>
      </c>
      <c r="M49" s="42"/>
      <c r="N49" s="7">
        <v>0</v>
      </c>
      <c r="O49" s="36"/>
      <c r="P49" s="36"/>
    </row>
    <row r="50" spans="2:16" ht="15" thickBot="1" x14ac:dyDescent="0.35">
      <c r="B50" s="3" t="s">
        <v>49</v>
      </c>
      <c r="C50" s="7" t="s">
        <v>50</v>
      </c>
      <c r="D50" s="5">
        <v>-20000</v>
      </c>
      <c r="E50" s="30">
        <v>-15000</v>
      </c>
      <c r="F50" s="24">
        <v>-24875</v>
      </c>
      <c r="G50" s="28">
        <v>-20000</v>
      </c>
      <c r="H50" s="35">
        <v>-26755.95</v>
      </c>
      <c r="I50" s="36">
        <v>-20000</v>
      </c>
      <c r="J50" s="35">
        <v>-11223.35</v>
      </c>
      <c r="K50" s="7">
        <v>-12000</v>
      </c>
      <c r="L50" s="40">
        <v>-18917.810000000001</v>
      </c>
      <c r="M50" s="40">
        <v>8</v>
      </c>
      <c r="N50" s="7">
        <v>-18000</v>
      </c>
      <c r="O50" s="36">
        <v>-31039.69</v>
      </c>
      <c r="P50" s="36">
        <v>-25000</v>
      </c>
    </row>
    <row r="51" spans="2:16" ht="15" thickBot="1" x14ac:dyDescent="0.35">
      <c r="B51" s="3" t="s">
        <v>127</v>
      </c>
      <c r="C51" s="7" t="s">
        <v>128</v>
      </c>
      <c r="D51" s="5">
        <v>-4507</v>
      </c>
      <c r="E51" s="30"/>
      <c r="F51" s="24"/>
      <c r="G51" s="28">
        <v>0</v>
      </c>
      <c r="H51" s="35"/>
      <c r="I51" s="36"/>
      <c r="J51" s="34"/>
      <c r="K51" s="7"/>
      <c r="L51" s="42">
        <v>0</v>
      </c>
      <c r="M51" s="42"/>
      <c r="N51" s="7">
        <v>0</v>
      </c>
      <c r="O51" s="36"/>
      <c r="P51" s="36"/>
    </row>
    <row r="52" spans="2:16" ht="15" thickBot="1" x14ac:dyDescent="0.35">
      <c r="B52" s="3" t="s">
        <v>140</v>
      </c>
      <c r="C52" s="7" t="s">
        <v>141</v>
      </c>
      <c r="D52" s="5"/>
      <c r="E52" s="30"/>
      <c r="F52" s="24">
        <v>0</v>
      </c>
      <c r="G52" s="28">
        <v>0</v>
      </c>
      <c r="H52" s="35">
        <f>-89.5-943.8</f>
        <v>-1033.3</v>
      </c>
      <c r="I52" s="36">
        <v>-1000</v>
      </c>
      <c r="J52" s="34"/>
      <c r="K52" s="7"/>
      <c r="L52" s="42">
        <v>0</v>
      </c>
      <c r="M52" s="42"/>
      <c r="N52" s="7">
        <v>-500</v>
      </c>
      <c r="O52" s="36"/>
      <c r="P52" s="36">
        <v>-1000</v>
      </c>
    </row>
    <row r="53" spans="2:16" ht="15" thickBot="1" x14ac:dyDescent="0.35">
      <c r="B53" s="3" t="s">
        <v>75</v>
      </c>
      <c r="C53" s="7" t="s">
        <v>76</v>
      </c>
      <c r="D53" s="5">
        <v>-436</v>
      </c>
      <c r="E53" s="30">
        <v>0</v>
      </c>
      <c r="F53" s="24">
        <v>-1082.5</v>
      </c>
      <c r="G53" s="28">
        <v>-1000</v>
      </c>
      <c r="H53" s="35">
        <v>-925</v>
      </c>
      <c r="I53" s="36">
        <v>-1000</v>
      </c>
      <c r="J53" s="34">
        <v>-500</v>
      </c>
      <c r="K53" s="7">
        <v>-1000</v>
      </c>
      <c r="L53" s="42">
        <v>-500</v>
      </c>
      <c r="M53" s="42"/>
      <c r="N53" s="7">
        <v>-500</v>
      </c>
      <c r="O53" s="36">
        <v>-500</v>
      </c>
      <c r="P53" s="36">
        <v>-600</v>
      </c>
    </row>
    <row r="54" spans="2:16" ht="15" thickBot="1" x14ac:dyDescent="0.35">
      <c r="B54" s="3" t="s">
        <v>51</v>
      </c>
      <c r="C54" s="7" t="s">
        <v>52</v>
      </c>
      <c r="D54" s="5">
        <v>0</v>
      </c>
      <c r="E54" s="30">
        <v>-1000</v>
      </c>
      <c r="F54" s="24">
        <v>-668</v>
      </c>
      <c r="G54" s="28">
        <v>-250</v>
      </c>
      <c r="H54" s="35">
        <v>0</v>
      </c>
      <c r="I54" s="36">
        <v>0</v>
      </c>
      <c r="J54" s="34">
        <v>-770</v>
      </c>
      <c r="K54" s="7">
        <v>-1000</v>
      </c>
      <c r="L54" s="42">
        <v>0</v>
      </c>
      <c r="M54" s="42"/>
      <c r="N54" s="7">
        <v>-500</v>
      </c>
      <c r="O54" s="36"/>
      <c r="P54" s="36"/>
    </row>
    <row r="55" spans="2:16" ht="15" thickBot="1" x14ac:dyDescent="0.35">
      <c r="B55" s="3" t="s">
        <v>53</v>
      </c>
      <c r="C55" s="7" t="s">
        <v>54</v>
      </c>
      <c r="D55" s="5">
        <v>-2535</v>
      </c>
      <c r="E55" s="30">
        <v>-2000</v>
      </c>
      <c r="F55" s="24">
        <v>-2219</v>
      </c>
      <c r="G55" s="28">
        <v>-3000</v>
      </c>
      <c r="H55" s="35">
        <v>-2685</v>
      </c>
      <c r="I55" s="36">
        <v>-3000</v>
      </c>
      <c r="J55" s="34"/>
      <c r="K55" s="7"/>
      <c r="L55" s="42">
        <v>0</v>
      </c>
      <c r="M55" s="42"/>
      <c r="N55" s="7">
        <v>-3000</v>
      </c>
      <c r="O55" s="36">
        <v>-2985</v>
      </c>
      <c r="P55" s="36">
        <v>-3100</v>
      </c>
    </row>
    <row r="56" spans="2:16" ht="15" thickBot="1" x14ac:dyDescent="0.35">
      <c r="B56" s="3" t="s">
        <v>172</v>
      </c>
      <c r="C56" s="7" t="s">
        <v>173</v>
      </c>
      <c r="D56" s="5"/>
      <c r="E56" s="30"/>
      <c r="F56" s="24"/>
      <c r="G56" s="28"/>
      <c r="H56" s="35"/>
      <c r="I56" s="36"/>
      <c r="J56" s="34"/>
      <c r="K56" s="7"/>
      <c r="L56" s="42"/>
      <c r="M56" s="42"/>
      <c r="N56" s="7"/>
      <c r="O56" s="36">
        <v>-4561</v>
      </c>
      <c r="P56" s="36">
        <v>-500</v>
      </c>
    </row>
    <row r="57" spans="2:16" ht="15" thickBot="1" x14ac:dyDescent="0.35">
      <c r="B57" s="3" t="s">
        <v>55</v>
      </c>
      <c r="C57" s="7" t="s">
        <v>56</v>
      </c>
      <c r="D57" s="5">
        <v>-2309</v>
      </c>
      <c r="E57" s="30">
        <v>-3000</v>
      </c>
      <c r="F57" s="24">
        <v>-2145</v>
      </c>
      <c r="G57" s="28">
        <v>-3000</v>
      </c>
      <c r="H57" s="35">
        <v>-2734</v>
      </c>
      <c r="I57" s="36">
        <v>-3000</v>
      </c>
      <c r="J57" s="34">
        <v>-306</v>
      </c>
      <c r="K57" s="7">
        <v>-500</v>
      </c>
      <c r="L57" s="42">
        <v>-198</v>
      </c>
      <c r="M57" s="42"/>
      <c r="N57" s="7">
        <v>-500</v>
      </c>
      <c r="O57" s="36"/>
      <c r="P57" s="36"/>
    </row>
    <row r="58" spans="2:16" ht="15" thickBot="1" x14ac:dyDescent="0.35">
      <c r="B58" s="3" t="s">
        <v>174</v>
      </c>
      <c r="C58" s="7" t="s">
        <v>155</v>
      </c>
      <c r="D58" s="5">
        <v>-830.47</v>
      </c>
      <c r="E58" s="30"/>
      <c r="F58" s="24">
        <v>-615</v>
      </c>
      <c r="G58" s="28">
        <v>-1000</v>
      </c>
      <c r="H58" s="35">
        <v>-498</v>
      </c>
      <c r="I58" s="36">
        <v>-700</v>
      </c>
      <c r="J58" s="34">
        <v>-700</v>
      </c>
      <c r="K58" s="7">
        <v>-750</v>
      </c>
      <c r="L58" s="42">
        <v>-630</v>
      </c>
      <c r="M58" s="42"/>
      <c r="N58" s="7">
        <v>-650</v>
      </c>
      <c r="O58" s="36">
        <v>-945</v>
      </c>
      <c r="P58" s="36">
        <v>-1000</v>
      </c>
    </row>
    <row r="59" spans="2:16" ht="15" thickBot="1" x14ac:dyDescent="0.35">
      <c r="B59" s="3" t="s">
        <v>129</v>
      </c>
      <c r="C59" s="7" t="s">
        <v>130</v>
      </c>
      <c r="D59" s="5">
        <v>-243</v>
      </c>
      <c r="E59" s="30"/>
      <c r="F59" s="24"/>
      <c r="G59" s="28">
        <v>-500</v>
      </c>
      <c r="H59" s="35">
        <v>-498</v>
      </c>
      <c r="I59" s="36">
        <v>-500</v>
      </c>
      <c r="J59" s="34"/>
      <c r="K59" s="7"/>
      <c r="L59" s="42">
        <v>0</v>
      </c>
      <c r="M59" s="42"/>
      <c r="N59" s="7">
        <v>0</v>
      </c>
      <c r="O59" s="36"/>
      <c r="P59" s="36"/>
    </row>
    <row r="60" spans="2:16" ht="15" thickBot="1" x14ac:dyDescent="0.35">
      <c r="B60" s="3" t="s">
        <v>165</v>
      </c>
      <c r="C60" s="7" t="s">
        <v>166</v>
      </c>
      <c r="D60" s="5"/>
      <c r="E60" s="30"/>
      <c r="F60" s="24"/>
      <c r="G60" s="28"/>
      <c r="H60" s="35"/>
      <c r="I60" s="36"/>
      <c r="J60" s="34"/>
      <c r="K60" s="7"/>
      <c r="L60" s="42">
        <v>-25000</v>
      </c>
      <c r="M60" s="42">
        <v>7</v>
      </c>
      <c r="N60" s="7">
        <v>-20000</v>
      </c>
      <c r="O60" s="36"/>
      <c r="P60" s="36"/>
    </row>
    <row r="61" spans="2:16" ht="15" thickBot="1" x14ac:dyDescent="0.35">
      <c r="B61" s="3" t="s">
        <v>57</v>
      </c>
      <c r="C61" s="7" t="s">
        <v>58</v>
      </c>
      <c r="D61" s="5">
        <v>-9225</v>
      </c>
      <c r="E61" s="30">
        <v>-9000</v>
      </c>
      <c r="F61" s="24">
        <v>-4500</v>
      </c>
      <c r="G61" s="28">
        <v>-9000</v>
      </c>
      <c r="H61" s="35">
        <v>-5000</v>
      </c>
      <c r="I61" s="36">
        <v>-5000</v>
      </c>
      <c r="J61" s="34">
        <v>0</v>
      </c>
      <c r="K61" s="7"/>
      <c r="L61" s="42">
        <v>0</v>
      </c>
      <c r="M61" s="42"/>
      <c r="N61" s="7">
        <v>0</v>
      </c>
      <c r="O61" s="36"/>
      <c r="P61" s="36"/>
    </row>
    <row r="62" spans="2:16" ht="15" thickBot="1" x14ac:dyDescent="0.35">
      <c r="B62" s="3" t="s">
        <v>59</v>
      </c>
      <c r="C62" s="7" t="s">
        <v>60</v>
      </c>
      <c r="D62" s="5"/>
      <c r="E62" s="30">
        <v>-1000</v>
      </c>
      <c r="F62" s="24"/>
      <c r="G62" s="28"/>
      <c r="H62" s="35">
        <v>0</v>
      </c>
      <c r="I62" s="36">
        <v>0</v>
      </c>
      <c r="J62" s="34"/>
      <c r="K62" s="7"/>
      <c r="L62" s="42">
        <v>0</v>
      </c>
      <c r="M62" s="42"/>
      <c r="N62" s="7">
        <v>0</v>
      </c>
      <c r="O62" s="36"/>
      <c r="P62" s="36"/>
    </row>
    <row r="63" spans="2:16" ht="15" thickBot="1" x14ac:dyDescent="0.35">
      <c r="B63" s="3" t="s">
        <v>85</v>
      </c>
      <c r="C63" s="7" t="s">
        <v>86</v>
      </c>
      <c r="D63" s="5">
        <v>0</v>
      </c>
      <c r="E63" s="30"/>
      <c r="F63" s="24">
        <v>169.5</v>
      </c>
      <c r="G63" s="28"/>
      <c r="H63" s="35"/>
      <c r="I63" s="36">
        <v>0</v>
      </c>
      <c r="J63" s="34"/>
      <c r="K63" s="7"/>
      <c r="L63" s="42">
        <v>0</v>
      </c>
      <c r="M63" s="42"/>
      <c r="N63" s="7">
        <v>0</v>
      </c>
      <c r="O63" s="36">
        <v>1</v>
      </c>
      <c r="P63" s="36"/>
    </row>
    <row r="64" spans="2:16" ht="15" thickBot="1" x14ac:dyDescent="0.35">
      <c r="B64" s="3" t="s">
        <v>142</v>
      </c>
      <c r="C64" s="7" t="s">
        <v>143</v>
      </c>
      <c r="D64" s="5">
        <v>0</v>
      </c>
      <c r="E64" s="30">
        <v>0</v>
      </c>
      <c r="F64" s="24">
        <v>0</v>
      </c>
      <c r="G64" s="28">
        <v>0</v>
      </c>
      <c r="H64" s="35">
        <v>124.4</v>
      </c>
      <c r="I64" s="36">
        <v>0</v>
      </c>
      <c r="J64" s="34"/>
      <c r="K64" s="7"/>
      <c r="L64" s="42">
        <v>0</v>
      </c>
      <c r="M64" s="42"/>
      <c r="N64" s="7">
        <v>0</v>
      </c>
      <c r="O64" s="36"/>
      <c r="P64" s="36"/>
    </row>
    <row r="65" spans="2:16" ht="15" thickBot="1" x14ac:dyDescent="0.35">
      <c r="B65" s="3" t="s">
        <v>89</v>
      </c>
      <c r="C65" s="7" t="s">
        <v>90</v>
      </c>
      <c r="D65" s="5">
        <v>0</v>
      </c>
      <c r="E65" s="30"/>
      <c r="F65" s="24">
        <v>-515</v>
      </c>
      <c r="G65" s="28">
        <v>0</v>
      </c>
      <c r="H65" s="35">
        <v>-620</v>
      </c>
      <c r="I65" s="36">
        <v>-800</v>
      </c>
      <c r="J65" s="34">
        <v>0</v>
      </c>
      <c r="K65" s="7"/>
      <c r="L65" s="42">
        <v>0</v>
      </c>
      <c r="M65" s="42"/>
      <c r="N65" s="7">
        <v>0</v>
      </c>
      <c r="O65" s="36"/>
      <c r="P65" s="36"/>
    </row>
    <row r="66" spans="2:16" ht="15" thickBot="1" x14ac:dyDescent="0.35">
      <c r="B66" s="3" t="s">
        <v>61</v>
      </c>
      <c r="C66" s="7" t="s">
        <v>62</v>
      </c>
      <c r="D66" s="5">
        <v>-181</v>
      </c>
      <c r="E66" s="30">
        <v>-3000</v>
      </c>
      <c r="F66" s="24">
        <v>-523.4</v>
      </c>
      <c r="G66" s="28">
        <v>-500</v>
      </c>
      <c r="H66" s="35">
        <v>-1407</v>
      </c>
      <c r="I66" s="36">
        <v>-1500</v>
      </c>
      <c r="J66" s="34">
        <v>-892</v>
      </c>
      <c r="K66" s="7">
        <v>-1000</v>
      </c>
      <c r="L66" s="42">
        <v>-466</v>
      </c>
      <c r="M66" s="42"/>
      <c r="N66" s="7">
        <v>-1000</v>
      </c>
      <c r="O66" s="36">
        <v>-3815</v>
      </c>
      <c r="P66" s="36">
        <v>-4000</v>
      </c>
    </row>
    <row r="67" spans="2:16" ht="15" thickBot="1" x14ac:dyDescent="0.35">
      <c r="B67" s="3" t="s">
        <v>63</v>
      </c>
      <c r="C67" s="7" t="s">
        <v>64</v>
      </c>
      <c r="D67" s="5">
        <v>-1650.2</v>
      </c>
      <c r="E67" s="30">
        <v>-5000</v>
      </c>
      <c r="F67" s="24">
        <v>-2100</v>
      </c>
      <c r="G67" s="28">
        <v>-2000</v>
      </c>
      <c r="H67" s="35">
        <v>-1216.9000000000001</v>
      </c>
      <c r="I67" s="36">
        <v>-7000</v>
      </c>
      <c r="J67" s="34">
        <v>-7845</v>
      </c>
      <c r="K67" s="7">
        <v>-1500</v>
      </c>
      <c r="L67" s="42">
        <v>0</v>
      </c>
      <c r="M67" s="42"/>
      <c r="N67" s="7">
        <v>-10000</v>
      </c>
      <c r="O67" s="36">
        <v>-8796</v>
      </c>
      <c r="P67" s="36">
        <v>-12000</v>
      </c>
    </row>
    <row r="68" spans="2:16" ht="15" thickBot="1" x14ac:dyDescent="0.35">
      <c r="B68" s="3" t="s">
        <v>65</v>
      </c>
      <c r="C68" s="7" t="s">
        <v>181</v>
      </c>
      <c r="D68" s="5"/>
      <c r="E68" s="30">
        <v>-1000</v>
      </c>
      <c r="F68" s="24"/>
      <c r="G68" s="28">
        <v>-1000</v>
      </c>
      <c r="H68" s="35"/>
      <c r="I68" s="36">
        <v>-500</v>
      </c>
      <c r="J68" s="34"/>
      <c r="K68" s="7"/>
      <c r="L68" s="42">
        <v>0</v>
      </c>
      <c r="M68" s="42"/>
      <c r="N68" s="7">
        <v>0</v>
      </c>
      <c r="O68" s="36"/>
      <c r="P68" s="36">
        <v>-3000</v>
      </c>
    </row>
    <row r="69" spans="2:16" ht="15" thickBot="1" x14ac:dyDescent="0.35">
      <c r="B69" s="3" t="s">
        <v>77</v>
      </c>
      <c r="C69" s="7" t="s">
        <v>88</v>
      </c>
      <c r="D69" s="5">
        <v>0</v>
      </c>
      <c r="E69" s="30"/>
      <c r="F69" s="24">
        <v>-4827</v>
      </c>
      <c r="G69" s="28">
        <v>0</v>
      </c>
      <c r="H69" s="35"/>
      <c r="I69" s="36"/>
      <c r="J69" s="34"/>
      <c r="K69" s="7"/>
      <c r="L69" s="42">
        <v>0</v>
      </c>
      <c r="M69" s="42"/>
      <c r="N69" s="7">
        <v>0</v>
      </c>
      <c r="O69" s="36"/>
      <c r="P69" s="36"/>
    </row>
    <row r="70" spans="2:16" ht="15" thickBot="1" x14ac:dyDescent="0.35">
      <c r="B70" s="3" t="s">
        <v>87</v>
      </c>
      <c r="C70" s="7" t="s">
        <v>78</v>
      </c>
      <c r="D70" s="5"/>
      <c r="E70" s="30">
        <v>0</v>
      </c>
      <c r="F70" s="24"/>
      <c r="G70" s="28">
        <v>0</v>
      </c>
      <c r="H70" s="35"/>
      <c r="I70" s="36">
        <v>-3000</v>
      </c>
      <c r="J70" s="34"/>
      <c r="K70" s="7"/>
      <c r="L70" s="42">
        <v>0</v>
      </c>
      <c r="M70" s="42"/>
      <c r="N70" s="7">
        <v>-5000</v>
      </c>
      <c r="O70" s="36"/>
      <c r="P70" s="36">
        <v>0</v>
      </c>
    </row>
    <row r="71" spans="2:16" ht="15" thickBot="1" x14ac:dyDescent="0.35">
      <c r="B71" s="12"/>
      <c r="C71" s="13" t="s">
        <v>70</v>
      </c>
      <c r="D71" s="14">
        <f>SUM(D31:D70)</f>
        <v>-242701.38000000003</v>
      </c>
      <c r="E71" s="31">
        <f>SUM(E32:E70)</f>
        <v>-177000</v>
      </c>
      <c r="F71" s="26">
        <f>SUM(F32:F70)</f>
        <v>-113778.38</v>
      </c>
      <c r="G71" s="26">
        <f>SUM(G32:G70)</f>
        <v>-166900</v>
      </c>
      <c r="H71" s="26">
        <f t="shared" ref="H71:P71" si="1">SUM(H32:H70)</f>
        <v>-148193.60999999999</v>
      </c>
      <c r="I71" s="26">
        <f t="shared" si="1"/>
        <v>-205000</v>
      </c>
      <c r="J71" s="26">
        <f>SUM(J31:J70)</f>
        <v>-89380.77</v>
      </c>
      <c r="K71" s="26">
        <f t="shared" si="1"/>
        <v>-166750</v>
      </c>
      <c r="L71" s="14">
        <f t="shared" si="1"/>
        <v>-142241.99</v>
      </c>
      <c r="M71" s="14"/>
      <c r="N71" s="14">
        <f t="shared" si="1"/>
        <v>-175400</v>
      </c>
      <c r="O71" s="57">
        <f>SUM(O31:O70)</f>
        <v>-319060.31</v>
      </c>
      <c r="P71" s="57">
        <f t="shared" si="1"/>
        <v>-110300</v>
      </c>
    </row>
    <row r="72" spans="2:16" ht="15" thickBot="1" x14ac:dyDescent="0.35">
      <c r="B72" s="3" t="s">
        <v>66</v>
      </c>
      <c r="C72" s="7" t="s">
        <v>67</v>
      </c>
      <c r="D72" s="5">
        <v>9199</v>
      </c>
      <c r="E72" s="30">
        <v>9000</v>
      </c>
      <c r="F72" s="24">
        <v>9685</v>
      </c>
      <c r="G72" s="28">
        <v>9000</v>
      </c>
      <c r="H72" s="35">
        <v>13736</v>
      </c>
      <c r="I72" s="36">
        <v>14000</v>
      </c>
      <c r="J72" s="34">
        <v>9407</v>
      </c>
      <c r="K72" s="7">
        <v>10000</v>
      </c>
      <c r="L72" s="42">
        <v>4027</v>
      </c>
      <c r="M72" s="42"/>
      <c r="N72" s="7">
        <v>4000</v>
      </c>
      <c r="O72" s="36">
        <v>8061</v>
      </c>
      <c r="P72" s="36">
        <v>-9000</v>
      </c>
    </row>
    <row r="73" spans="2:16" ht="15" thickBot="1" x14ac:dyDescent="0.35">
      <c r="B73" s="3" t="s">
        <v>68</v>
      </c>
      <c r="C73" s="7" t="s">
        <v>69</v>
      </c>
      <c r="D73" s="5">
        <v>-825.5</v>
      </c>
      <c r="E73" s="30">
        <v>-300</v>
      </c>
      <c r="F73" s="24">
        <v>-574</v>
      </c>
      <c r="G73" s="28">
        <v>-1000</v>
      </c>
      <c r="H73" s="35">
        <v>-619</v>
      </c>
      <c r="I73" s="36">
        <v>-700</v>
      </c>
      <c r="J73" s="34">
        <v>-536</v>
      </c>
      <c r="K73" s="7">
        <v>-600</v>
      </c>
      <c r="L73" s="42">
        <v>-503</v>
      </c>
      <c r="M73" s="42"/>
      <c r="N73" s="7">
        <v>-600</v>
      </c>
      <c r="O73" s="36">
        <v>-624</v>
      </c>
      <c r="P73" s="36">
        <v>-700</v>
      </c>
    </row>
    <row r="74" spans="2:16" ht="15" thickBot="1" x14ac:dyDescent="0.35">
      <c r="B74" s="16"/>
      <c r="C74" s="13" t="s">
        <v>79</v>
      </c>
      <c r="D74" s="14">
        <f>D72+D73</f>
        <v>8373.5</v>
      </c>
      <c r="E74" s="31">
        <f>E72+E73</f>
        <v>8700</v>
      </c>
      <c r="F74" s="26">
        <f>F72+F73</f>
        <v>9111</v>
      </c>
      <c r="G74" s="26">
        <f>G72+G73</f>
        <v>8000</v>
      </c>
      <c r="H74" s="26">
        <f t="shared" ref="H74:K74" si="2">H72+H73</f>
        <v>13117</v>
      </c>
      <c r="I74" s="26">
        <f t="shared" si="2"/>
        <v>13300</v>
      </c>
      <c r="J74" s="26">
        <f t="shared" si="2"/>
        <v>8871</v>
      </c>
      <c r="K74" s="26">
        <f t="shared" si="2"/>
        <v>9400</v>
      </c>
      <c r="L74" s="14">
        <f>SUM(L72:L73)</f>
        <v>3524</v>
      </c>
      <c r="M74" s="14"/>
      <c r="N74" s="14">
        <f>SUM(N72:N73)</f>
        <v>3400</v>
      </c>
      <c r="O74" s="57">
        <f t="shared" ref="O74:P74" si="3">SUM(O72:O73)</f>
        <v>7437</v>
      </c>
      <c r="P74" s="57">
        <f t="shared" si="3"/>
        <v>-9700</v>
      </c>
    </row>
    <row r="75" spans="2:16" ht="15" thickBot="1" x14ac:dyDescent="0.35">
      <c r="B75" s="8"/>
      <c r="C75" s="7"/>
      <c r="D75" s="5"/>
      <c r="E75" s="30"/>
      <c r="F75" s="24"/>
      <c r="G75" s="28"/>
      <c r="H75" s="35"/>
      <c r="I75" s="36"/>
      <c r="J75" s="34"/>
      <c r="K75" s="7"/>
      <c r="L75" s="34"/>
      <c r="M75" s="34"/>
      <c r="N75" s="7"/>
      <c r="O75" s="36"/>
      <c r="P75" s="36"/>
    </row>
    <row r="76" spans="2:16" ht="15" thickBot="1" x14ac:dyDescent="0.35">
      <c r="B76" s="17"/>
      <c r="C76" s="18" t="s">
        <v>80</v>
      </c>
      <c r="D76" s="19">
        <f t="shared" ref="D76:L76" si="4">D29+D71+D74</f>
        <v>-98510.600000000035</v>
      </c>
      <c r="E76" s="32">
        <f t="shared" si="4"/>
        <v>-74050</v>
      </c>
      <c r="F76" s="27">
        <f t="shared" si="4"/>
        <v>-34064.550000000003</v>
      </c>
      <c r="G76" s="27">
        <f t="shared" si="4"/>
        <v>-3500</v>
      </c>
      <c r="H76" s="27">
        <f t="shared" si="4"/>
        <v>13345.070000000036</v>
      </c>
      <c r="I76" s="27">
        <f t="shared" si="4"/>
        <v>-22800</v>
      </c>
      <c r="J76" s="27">
        <f t="shared" si="4"/>
        <v>3571.8099999999831</v>
      </c>
      <c r="K76" s="27">
        <f t="shared" si="4"/>
        <v>-16230</v>
      </c>
      <c r="L76" s="19">
        <f t="shared" si="4"/>
        <v>-39035.159999999989</v>
      </c>
      <c r="M76" s="19"/>
      <c r="N76" s="19">
        <f>N29+N71+N74</f>
        <v>-7000</v>
      </c>
      <c r="O76" s="58">
        <f t="shared" ref="O76:P76" si="5">O29+O71+O74</f>
        <v>-173335.69</v>
      </c>
      <c r="P76" s="58">
        <f t="shared" si="5"/>
        <v>6000</v>
      </c>
    </row>
    <row r="77" spans="2:16" ht="15" thickTop="1" x14ac:dyDescent="0.3"/>
    <row r="78" spans="2:16" x14ac:dyDescent="0.3">
      <c r="C78" t="s">
        <v>180</v>
      </c>
    </row>
    <row r="80" spans="2:16" x14ac:dyDescent="0.3">
      <c r="C80" t="s">
        <v>114</v>
      </c>
    </row>
    <row r="81" spans="3:3" x14ac:dyDescent="0.3">
      <c r="C81" t="s">
        <v>178</v>
      </c>
    </row>
  </sheetData>
  <pageMargins left="0.70866141732283472" right="0.70866141732283472" top="0.78740157480314965" bottom="0.78740157480314965" header="0.31496062992125984" footer="0.31496062992125984"/>
  <pageSetup paperSize="9" scale="55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K44"/>
  <sheetViews>
    <sheetView topLeftCell="A5" workbookViewId="0">
      <selection activeCell="D25" sqref="D25"/>
    </sheetView>
  </sheetViews>
  <sheetFormatPr baseColWidth="10" defaultRowHeight="14.4" x14ac:dyDescent="0.3"/>
  <cols>
    <col min="3" max="3" width="44.33203125" customWidth="1"/>
    <col min="4" max="4" width="13.33203125" customWidth="1"/>
    <col min="5" max="5" width="13.6640625" customWidth="1"/>
    <col min="6" max="6" width="14" customWidth="1"/>
    <col min="7" max="7" width="14" style="47" customWidth="1"/>
    <col min="8" max="8" width="14.88671875" customWidth="1"/>
    <col min="9" max="9" width="13.33203125" customWidth="1"/>
    <col min="10" max="11" width="12.6640625" customWidth="1"/>
  </cols>
  <sheetData>
    <row r="4" spans="2:11" x14ac:dyDescent="0.3">
      <c r="C4" s="2" t="s">
        <v>71</v>
      </c>
      <c r="D4" s="2"/>
      <c r="E4" s="2"/>
      <c r="F4" s="2"/>
      <c r="G4" s="45"/>
      <c r="H4" s="2"/>
      <c r="I4" s="2"/>
    </row>
    <row r="6" spans="2:11" x14ac:dyDescent="0.3">
      <c r="C6" s="1" t="s">
        <v>144</v>
      </c>
      <c r="D6" s="1"/>
      <c r="E6" s="1"/>
      <c r="F6" s="1"/>
      <c r="G6" s="46"/>
      <c r="H6" s="1"/>
      <c r="I6" s="1"/>
    </row>
    <row r="7" spans="2:11" ht="15" thickBot="1" x14ac:dyDescent="0.35"/>
    <row r="8" spans="2:11" ht="15.6" thickTop="1" thickBot="1" x14ac:dyDescent="0.35">
      <c r="B8" s="9" t="s">
        <v>0</v>
      </c>
      <c r="C8" s="10" t="s">
        <v>1</v>
      </c>
      <c r="D8" s="10" t="s">
        <v>175</v>
      </c>
      <c r="E8" s="10" t="s">
        <v>164</v>
      </c>
      <c r="F8" s="10" t="s">
        <v>161</v>
      </c>
      <c r="G8" s="48" t="s">
        <v>167</v>
      </c>
      <c r="H8" s="10" t="s">
        <v>158</v>
      </c>
      <c r="I8" s="10" t="s">
        <v>135</v>
      </c>
      <c r="J8" s="10" t="s">
        <v>119</v>
      </c>
      <c r="K8" s="11" t="s">
        <v>91</v>
      </c>
    </row>
    <row r="9" spans="2:11" ht="15" thickBot="1" x14ac:dyDescent="0.35">
      <c r="B9" s="64" t="s">
        <v>92</v>
      </c>
      <c r="C9" s="65"/>
      <c r="D9" s="56"/>
      <c r="E9" s="56"/>
      <c r="F9" s="43"/>
      <c r="G9" s="49"/>
      <c r="H9" s="43"/>
      <c r="I9" s="43"/>
      <c r="J9" s="5"/>
      <c r="K9" s="6"/>
    </row>
    <row r="10" spans="2:11" ht="15" thickBot="1" x14ac:dyDescent="0.35">
      <c r="B10" s="3"/>
      <c r="C10" s="21" t="s">
        <v>93</v>
      </c>
      <c r="D10" s="21"/>
      <c r="E10" s="21"/>
      <c r="F10" s="44"/>
      <c r="G10" s="50"/>
      <c r="H10" s="44"/>
      <c r="I10" s="44"/>
      <c r="J10" s="5"/>
      <c r="K10" s="6"/>
    </row>
    <row r="11" spans="2:11" ht="15" thickBot="1" x14ac:dyDescent="0.35">
      <c r="B11" s="3" t="s">
        <v>162</v>
      </c>
      <c r="C11" s="54" t="s">
        <v>163</v>
      </c>
      <c r="D11" s="55">
        <v>13590</v>
      </c>
      <c r="E11" s="55"/>
      <c r="F11" s="55">
        <v>14297.54</v>
      </c>
      <c r="G11" s="59">
        <v>2</v>
      </c>
      <c r="H11" s="44"/>
      <c r="I11" s="44"/>
      <c r="J11" s="5"/>
      <c r="K11" s="24"/>
    </row>
    <row r="12" spans="2:11" ht="15" thickBot="1" x14ac:dyDescent="0.35">
      <c r="B12" s="3" t="s">
        <v>94</v>
      </c>
      <c r="C12" s="7" t="s">
        <v>117</v>
      </c>
      <c r="D12" s="5"/>
      <c r="E12" s="5"/>
      <c r="F12" s="5"/>
      <c r="G12" s="60"/>
      <c r="H12" s="5">
        <v>14193.94</v>
      </c>
      <c r="I12" s="5">
        <v>10583.6</v>
      </c>
      <c r="J12" s="5">
        <v>10940</v>
      </c>
      <c r="K12" s="5">
        <v>98588.1</v>
      </c>
    </row>
    <row r="13" spans="2:11" ht="15" thickBot="1" x14ac:dyDescent="0.35">
      <c r="B13" s="3"/>
      <c r="C13" s="7"/>
      <c r="D13" s="5"/>
      <c r="E13" s="5"/>
      <c r="F13" s="5"/>
      <c r="G13" s="60"/>
      <c r="H13" s="5"/>
      <c r="I13" s="5"/>
      <c r="J13" s="5"/>
      <c r="K13" s="5"/>
    </row>
    <row r="14" spans="2:11" ht="15" thickBot="1" x14ac:dyDescent="0.35">
      <c r="B14" s="3" t="s">
        <v>95</v>
      </c>
      <c r="C14" s="7" t="s">
        <v>118</v>
      </c>
      <c r="D14" s="5">
        <v>1445</v>
      </c>
      <c r="E14" s="5"/>
      <c r="F14" s="5">
        <v>419</v>
      </c>
      <c r="G14" s="60">
        <v>3</v>
      </c>
      <c r="H14" s="5">
        <v>671</v>
      </c>
      <c r="I14" s="5">
        <v>2120</v>
      </c>
      <c r="J14" s="5">
        <v>4760</v>
      </c>
      <c r="K14" s="5">
        <v>2825</v>
      </c>
    </row>
    <row r="15" spans="2:11" ht="15" thickBot="1" x14ac:dyDescent="0.35">
      <c r="B15" s="3" t="s">
        <v>96</v>
      </c>
      <c r="C15" s="7" t="s">
        <v>97</v>
      </c>
      <c r="D15" s="5">
        <v>15226.79</v>
      </c>
      <c r="E15" s="5"/>
      <c r="F15" s="5">
        <v>7660.87</v>
      </c>
      <c r="G15" s="60"/>
      <c r="H15" s="5">
        <v>2334.63</v>
      </c>
      <c r="I15" s="5">
        <v>3345.16</v>
      </c>
      <c r="J15" s="5">
        <v>1114.5</v>
      </c>
      <c r="K15" s="5">
        <v>9894</v>
      </c>
    </row>
    <row r="16" spans="2:11" ht="15" thickBot="1" x14ac:dyDescent="0.35">
      <c r="B16" s="3" t="s">
        <v>98</v>
      </c>
      <c r="C16" s="7" t="s">
        <v>99</v>
      </c>
      <c r="D16" s="5">
        <v>745721</v>
      </c>
      <c r="E16" s="5"/>
      <c r="F16" s="5">
        <v>856663</v>
      </c>
      <c r="G16" s="60"/>
      <c r="H16" s="5">
        <v>891636</v>
      </c>
      <c r="I16" s="5">
        <v>868733</v>
      </c>
      <c r="J16" s="5">
        <v>854622.19</v>
      </c>
      <c r="K16" s="5">
        <v>865440.19</v>
      </c>
    </row>
    <row r="17" spans="2:11" ht="15" thickBot="1" x14ac:dyDescent="0.35">
      <c r="B17" s="3" t="s">
        <v>176</v>
      </c>
      <c r="C17" s="7" t="s">
        <v>177</v>
      </c>
      <c r="D17" s="5">
        <v>13035.37</v>
      </c>
      <c r="E17" s="5"/>
      <c r="F17" s="5"/>
      <c r="G17" s="60"/>
      <c r="H17" s="5"/>
      <c r="I17" s="5"/>
      <c r="J17" s="5"/>
      <c r="K17" s="5"/>
    </row>
    <row r="18" spans="2:11" ht="15" thickBot="1" x14ac:dyDescent="0.35">
      <c r="B18" s="3"/>
      <c r="C18" s="7" t="s">
        <v>100</v>
      </c>
      <c r="D18" s="5">
        <f>SUM(D11:D17)</f>
        <v>789018.16</v>
      </c>
      <c r="E18" s="5"/>
      <c r="F18" s="5">
        <f>SUM(F11:F16)</f>
        <v>879040.41</v>
      </c>
      <c r="G18" s="60"/>
      <c r="H18" s="5">
        <f>SUM(H12:H16)</f>
        <v>908835.57</v>
      </c>
      <c r="I18" s="5">
        <f>SUM(I12:I16)</f>
        <v>884781.76</v>
      </c>
      <c r="J18" s="5">
        <f>SUM(J12:J16)</f>
        <v>871436.69</v>
      </c>
      <c r="K18" s="5">
        <f>SUM(K12:K16)</f>
        <v>976747.28999999992</v>
      </c>
    </row>
    <row r="19" spans="2:11" ht="15" thickBot="1" x14ac:dyDescent="0.35">
      <c r="B19" s="3"/>
      <c r="C19" s="7"/>
      <c r="D19" s="5"/>
      <c r="E19" s="5"/>
      <c r="F19" s="5"/>
      <c r="G19" s="60"/>
      <c r="H19" s="5"/>
      <c r="I19" s="5"/>
      <c r="J19" s="5"/>
      <c r="K19" s="5"/>
    </row>
    <row r="20" spans="2:11" ht="15" thickBot="1" x14ac:dyDescent="0.35">
      <c r="B20" s="66" t="s">
        <v>101</v>
      </c>
      <c r="C20" s="67"/>
      <c r="D20" s="43"/>
      <c r="E20" s="43"/>
      <c r="F20" s="5">
        <f>F18</f>
        <v>879040.41</v>
      </c>
      <c r="G20" s="60"/>
      <c r="H20" s="5">
        <f>H18</f>
        <v>908835.57</v>
      </c>
      <c r="I20" s="5">
        <f>I18</f>
        <v>884781.76</v>
      </c>
      <c r="J20" s="5">
        <f>J18</f>
        <v>871436.69</v>
      </c>
      <c r="K20" s="5">
        <f>K18</f>
        <v>976747.28999999992</v>
      </c>
    </row>
    <row r="21" spans="2:11" ht="15" thickBot="1" x14ac:dyDescent="0.35">
      <c r="B21" s="3"/>
      <c r="C21" s="7"/>
      <c r="D21" s="5"/>
      <c r="E21" s="5"/>
      <c r="F21" s="5"/>
      <c r="G21" s="60"/>
      <c r="H21" s="5"/>
      <c r="I21" s="5"/>
      <c r="J21" s="5"/>
      <c r="K21" s="5"/>
    </row>
    <row r="22" spans="2:11" ht="15" thickBot="1" x14ac:dyDescent="0.35">
      <c r="B22" s="64" t="s">
        <v>102</v>
      </c>
      <c r="C22" s="65"/>
      <c r="D22" s="43"/>
      <c r="E22" s="43"/>
      <c r="F22" s="43"/>
      <c r="G22" s="61"/>
      <c r="H22" s="43"/>
      <c r="I22" s="43"/>
      <c r="J22" s="5"/>
      <c r="K22" s="5"/>
    </row>
    <row r="23" spans="2:11" ht="15" thickBot="1" x14ac:dyDescent="0.35">
      <c r="B23" s="3"/>
      <c r="C23" s="7" t="s">
        <v>103</v>
      </c>
      <c r="D23" s="5"/>
      <c r="E23" s="5"/>
      <c r="F23" s="5"/>
      <c r="G23" s="60"/>
      <c r="H23" s="5"/>
      <c r="I23" s="5"/>
      <c r="J23" s="5"/>
      <c r="K23" s="5"/>
    </row>
    <row r="24" spans="2:11" ht="15" thickBot="1" x14ac:dyDescent="0.35">
      <c r="B24" s="3" t="s">
        <v>104</v>
      </c>
      <c r="C24" s="7" t="s">
        <v>105</v>
      </c>
      <c r="D24" s="5">
        <f>F24+F25-2810</f>
        <v>-852128.41</v>
      </c>
      <c r="E24" s="5"/>
      <c r="F24" s="5">
        <f>-918846.31+30492.74</f>
        <v>-888353.57000000007</v>
      </c>
      <c r="G24" s="60"/>
      <c r="H24" s="5">
        <v>-884771.76</v>
      </c>
      <c r="I24" s="5">
        <v>-871436.69</v>
      </c>
      <c r="J24" s="5">
        <v>-969947.29</v>
      </c>
      <c r="K24" s="5">
        <v>-1004011.84</v>
      </c>
    </row>
    <row r="25" spans="2:11" ht="15" thickBot="1" x14ac:dyDescent="0.35">
      <c r="B25" s="3" t="s">
        <v>106</v>
      </c>
      <c r="C25" s="7" t="s">
        <v>80</v>
      </c>
      <c r="D25" s="5">
        <v>176145.62</v>
      </c>
      <c r="E25" s="5"/>
      <c r="F25" s="5">
        <v>39035.160000000003</v>
      </c>
      <c r="G25" s="60"/>
      <c r="H25" s="5">
        <v>-3571.81</v>
      </c>
      <c r="I25" s="5">
        <v>-13345.07</v>
      </c>
      <c r="J25" s="5">
        <v>98510.6</v>
      </c>
      <c r="K25" s="5">
        <v>34064.550000000003</v>
      </c>
    </row>
    <row r="26" spans="2:11" ht="15" thickBot="1" x14ac:dyDescent="0.35">
      <c r="C26" s="3" t="s">
        <v>107</v>
      </c>
      <c r="D26" s="62">
        <f>D24+D25</f>
        <v>-675982.79</v>
      </c>
      <c r="E26" s="62"/>
      <c r="F26" s="5">
        <f>SUM(F24:F25)</f>
        <v>-849318.41</v>
      </c>
      <c r="G26" s="60"/>
      <c r="H26" s="5">
        <f>SUM(H24:H25)</f>
        <v>-888343.57000000007</v>
      </c>
      <c r="I26" s="5">
        <f>SUM(I24:I25)</f>
        <v>-884781.75999999989</v>
      </c>
      <c r="J26" s="5">
        <f>SUM(J24:J25)</f>
        <v>-871436.69000000006</v>
      </c>
      <c r="K26" s="6">
        <f>SUM(K24:K25)</f>
        <v>-969947.28999999992</v>
      </c>
    </row>
    <row r="27" spans="2:11" ht="15" thickBot="1" x14ac:dyDescent="0.35">
      <c r="B27" s="12"/>
      <c r="C27" s="13"/>
      <c r="D27" s="14"/>
      <c r="E27" s="14"/>
      <c r="F27" s="14"/>
      <c r="G27" s="63"/>
      <c r="H27" s="14"/>
      <c r="I27" s="14"/>
      <c r="J27" s="14"/>
      <c r="K27" s="15"/>
    </row>
    <row r="28" spans="2:11" ht="15" thickBot="1" x14ac:dyDescent="0.35">
      <c r="B28" s="3"/>
      <c r="C28" s="7"/>
      <c r="D28" s="5"/>
      <c r="E28" s="5"/>
      <c r="F28" s="5"/>
      <c r="G28" s="60"/>
      <c r="H28" s="5"/>
      <c r="I28" s="5"/>
      <c r="J28" s="5"/>
      <c r="K28" s="6"/>
    </row>
    <row r="29" spans="2:11" ht="15" thickBot="1" x14ac:dyDescent="0.35">
      <c r="B29" s="3" t="s">
        <v>108</v>
      </c>
      <c r="C29" s="7" t="s">
        <v>109</v>
      </c>
      <c r="D29" s="5">
        <v>-113035.37</v>
      </c>
      <c r="E29" s="5"/>
      <c r="F29" s="5">
        <v>-29722</v>
      </c>
      <c r="G29" s="60">
        <v>4</v>
      </c>
      <c r="H29" s="5">
        <v>-16245</v>
      </c>
      <c r="I29" s="5">
        <v>0</v>
      </c>
      <c r="J29" s="5">
        <v>0</v>
      </c>
      <c r="K29" s="5">
        <v>-6800</v>
      </c>
    </row>
    <row r="30" spans="2:11" ht="15" thickBot="1" x14ac:dyDescent="0.35">
      <c r="B30" s="3" t="s">
        <v>110</v>
      </c>
      <c r="C30" s="7" t="s">
        <v>111</v>
      </c>
      <c r="D30" s="5"/>
      <c r="E30" s="5"/>
      <c r="F30" s="5">
        <v>0</v>
      </c>
      <c r="G30" s="60"/>
      <c r="H30" s="5">
        <v>-4237</v>
      </c>
      <c r="I30" s="5">
        <v>0</v>
      </c>
      <c r="J30" s="5">
        <v>0</v>
      </c>
      <c r="K30" s="5">
        <v>0</v>
      </c>
    </row>
    <row r="31" spans="2:11" ht="15" thickBot="1" x14ac:dyDescent="0.35">
      <c r="B31" s="3"/>
      <c r="C31" s="7" t="s">
        <v>112</v>
      </c>
      <c r="D31" s="5">
        <f>SUM(D29:D30)</f>
        <v>-113035.37</v>
      </c>
      <c r="E31" s="5"/>
      <c r="F31" s="5">
        <f>SUM(F29:F30)</f>
        <v>-29722</v>
      </c>
      <c r="G31" s="60"/>
      <c r="H31" s="5">
        <f>SUM(H29:H30)</f>
        <v>-20482</v>
      </c>
      <c r="I31" s="5">
        <f>SUM(I29:I30)</f>
        <v>0</v>
      </c>
      <c r="J31" s="5">
        <f>SUM(J29:J30)</f>
        <v>0</v>
      </c>
      <c r="K31" s="5">
        <f>SUM(K29:K30)</f>
        <v>-6800</v>
      </c>
    </row>
    <row r="32" spans="2:11" ht="15" thickBot="1" x14ac:dyDescent="0.35">
      <c r="B32" s="3"/>
      <c r="C32" s="7"/>
      <c r="D32" s="5"/>
      <c r="E32" s="5"/>
      <c r="F32" s="5"/>
      <c r="G32" s="60"/>
      <c r="H32" s="5"/>
      <c r="I32" s="5"/>
      <c r="J32" s="5"/>
      <c r="K32" s="6"/>
    </row>
    <row r="33" spans="2:11" ht="15" thickBot="1" x14ac:dyDescent="0.35">
      <c r="B33" s="22" t="s">
        <v>113</v>
      </c>
      <c r="C33" s="7"/>
      <c r="D33" s="5">
        <f>D26+D31</f>
        <v>-789018.16</v>
      </c>
      <c r="E33" s="5"/>
      <c r="F33" s="5">
        <f>F26+F31</f>
        <v>-879040.41</v>
      </c>
      <c r="G33" s="60"/>
      <c r="H33" s="5">
        <f>H26+H31</f>
        <v>-908825.57000000007</v>
      </c>
      <c r="I33" s="5">
        <f>I26+I31</f>
        <v>-884781.75999999989</v>
      </c>
      <c r="J33" s="5">
        <f>J26+J31</f>
        <v>-871436.69000000006</v>
      </c>
      <c r="K33" s="5">
        <f>K26+K31</f>
        <v>-976747.28999999992</v>
      </c>
    </row>
    <row r="34" spans="2:11" ht="15" thickBot="1" x14ac:dyDescent="0.35">
      <c r="B34" s="17"/>
      <c r="C34" s="18"/>
      <c r="D34" s="18"/>
      <c r="E34" s="18"/>
      <c r="F34" s="18"/>
      <c r="G34" s="51"/>
      <c r="H34" s="18"/>
      <c r="I34" s="18"/>
      <c r="J34" s="19"/>
      <c r="K34" s="20"/>
    </row>
    <row r="35" spans="2:11" ht="15" thickTop="1" x14ac:dyDescent="0.3"/>
    <row r="36" spans="2:11" x14ac:dyDescent="0.3">
      <c r="C36" t="s">
        <v>179</v>
      </c>
    </row>
    <row r="38" spans="2:11" ht="15" thickBot="1" x14ac:dyDescent="0.35">
      <c r="C38" s="23"/>
      <c r="D38" s="33"/>
      <c r="E38" s="33"/>
      <c r="F38" s="33"/>
      <c r="G38" s="52"/>
      <c r="H38" s="33"/>
      <c r="I38" s="33"/>
    </row>
    <row r="39" spans="2:11" x14ac:dyDescent="0.3">
      <c r="C39" t="s">
        <v>114</v>
      </c>
    </row>
    <row r="40" spans="2:11" x14ac:dyDescent="0.3">
      <c r="C40" t="s">
        <v>115</v>
      </c>
    </row>
    <row r="43" spans="2:11" ht="15" thickBot="1" x14ac:dyDescent="0.35">
      <c r="B43" s="23" t="s">
        <v>145</v>
      </c>
      <c r="C43" s="23"/>
      <c r="D43" s="23"/>
      <c r="E43" s="23"/>
      <c r="F43" s="23"/>
      <c r="G43" s="53"/>
      <c r="H43" s="23"/>
      <c r="I43" s="23"/>
      <c r="J43" s="23"/>
      <c r="K43" s="23"/>
    </row>
    <row r="44" spans="2:11" x14ac:dyDescent="0.3">
      <c r="B44" t="s">
        <v>116</v>
      </c>
      <c r="C44" t="s">
        <v>146</v>
      </c>
    </row>
  </sheetData>
  <mergeCells count="3">
    <mergeCell ref="B9:C9"/>
    <mergeCell ref="B20:C20"/>
    <mergeCell ref="B22:C22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Resultat</vt:lpstr>
      <vt:lpstr>Balanse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Merethes</dc:creator>
  <cp:lastModifiedBy>Kristin Benestad</cp:lastModifiedBy>
  <cp:lastPrinted>2023-02-12T09:11:09Z</cp:lastPrinted>
  <dcterms:created xsi:type="dcterms:W3CDTF">2018-02-22T10:36:41Z</dcterms:created>
  <dcterms:modified xsi:type="dcterms:W3CDTF">2023-02-12T09:11:15Z</dcterms:modified>
</cp:coreProperties>
</file>