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Øyvind\OneDrive - Bane NOR\Dokumenter\Årsmøtepapirer\"/>
    </mc:Choice>
  </mc:AlternateContent>
  <xr:revisionPtr revIDLastSave="0" documentId="8_{E4CF2983-E52F-48CE-BCDC-2C4665B23336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Aktivitetsregnskap" sheetId="3" r:id="rId1"/>
    <sheet name="egne notater" sheetId="10" r:id="rId2"/>
    <sheet name="slettet tekst" sheetId="9" r:id="rId3"/>
    <sheet name="Kontobevegelser 2021" sheetId="13" r:id="rId4"/>
  </sheets>
  <definedNames>
    <definedName name="_xlnm.Print_Area" localSheetId="0">Aktivitetsregnskap!$A$1:$H$102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3" l="1"/>
  <c r="C59" i="3"/>
  <c r="C30" i="3"/>
  <c r="D69" i="3"/>
  <c r="D18" i="3"/>
  <c r="F123" i="13"/>
  <c r="F102" i="13"/>
  <c r="F124" i="13"/>
  <c r="G84" i="13"/>
  <c r="F82" i="13"/>
  <c r="F81" i="13"/>
  <c r="F83" i="13"/>
  <c r="E18" i="3"/>
  <c r="G79" i="13" l="1"/>
  <c r="F80" i="13" l="1"/>
  <c r="F127" i="13"/>
  <c r="F101" i="13"/>
  <c r="F100" i="13"/>
  <c r="F108" i="13"/>
  <c r="F112" i="13"/>
  <c r="F105" i="13"/>
  <c r="F111" i="13"/>
  <c r="F116" i="13"/>
  <c r="F115" i="13"/>
  <c r="F114" i="13"/>
  <c r="F106" i="13"/>
  <c r="F110" i="13"/>
  <c r="F109" i="13"/>
  <c r="F107" i="13"/>
  <c r="F104" i="13"/>
  <c r="G138" i="13"/>
  <c r="G88" i="13"/>
  <c r="G89" i="13"/>
  <c r="G90" i="13" s="1"/>
  <c r="G93" i="13"/>
  <c r="F98" i="13"/>
  <c r="G137" i="13"/>
  <c r="G136" i="13"/>
  <c r="G130" i="13"/>
  <c r="F59" i="3"/>
  <c r="D59" i="3"/>
  <c r="F69" i="3"/>
  <c r="E30" i="3"/>
  <c r="F30" i="3"/>
  <c r="F80" i="3"/>
  <c r="E80" i="3"/>
  <c r="G69" i="3"/>
  <c r="G82" i="3" s="1"/>
  <c r="G37" i="3"/>
  <c r="G18" i="3"/>
  <c r="F82" i="3" l="1"/>
  <c r="F117" i="13"/>
  <c r="G41" i="3"/>
  <c r="G84" i="3" s="1"/>
  <c r="F120" i="13"/>
  <c r="E69" i="3"/>
  <c r="E82" i="3" s="1"/>
  <c r="E41" i="3"/>
  <c r="F37" i="3"/>
  <c r="F18" i="3"/>
  <c r="E84" i="3" l="1"/>
  <c r="F41" i="3"/>
  <c r="F84" i="3" s="1"/>
  <c r="E10" i="9" l="1"/>
  <c r="C5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tc={1C82D5CC-EFE0-4A85-9C49-F9657A1B550C}</author>
    <author>tc={E2F7BDEB-5492-42AE-9D11-736A378C51B2}</author>
    <author>tc={7172F238-262D-4CCA-9CBF-782C7B104699}</author>
    <author>tc={992750D8-289E-47BC-B659-329DA16F2B9B}</author>
  </authors>
  <commentList>
    <comment ref="F9" authorId="0" shapeId="0" xr:uid="{1C82D5CC-EFE0-4A85-9C49-F9657A1B550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Porto 2020</t>
      </text>
    </comment>
    <comment ref="G22" authorId="1" shapeId="0" xr:uid="{E2F7BDEB-5492-42AE-9D11-736A378C51B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2021 Tilskudd CP Burskeru 30.000,00</t>
      </text>
    </comment>
    <comment ref="G24" authorId="2" shapeId="0" xr:uid="{7172F238-262D-4CCA-9CBF-782C7B10469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Stimuleringsordn covid-19 3.616,00</t>
      </text>
    </comment>
    <comment ref="G54" authorId="3" shapeId="0" xr:uid="{992750D8-289E-47BC-B659-329DA16F2B9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2021 MVA komp. 1.832,00</t>
      </text>
    </comment>
  </commentList>
</comments>
</file>

<file path=xl/sharedStrings.xml><?xml version="1.0" encoding="utf-8"?>
<sst xmlns="http://schemas.openxmlformats.org/spreadsheetml/2006/main" count="565" uniqueCount="303">
  <si>
    <t>Sum inntekter</t>
  </si>
  <si>
    <t>Tilskudd CP-foreningen</t>
  </si>
  <si>
    <t>Styrehonorar</t>
  </si>
  <si>
    <t>Reiseutgifter</t>
  </si>
  <si>
    <t>Renteinntekter</t>
  </si>
  <si>
    <t>Regnskap</t>
  </si>
  <si>
    <t>Anskaffede midler</t>
  </si>
  <si>
    <t>Medlemskontingent</t>
  </si>
  <si>
    <t>Tilskudd</t>
  </si>
  <si>
    <t>Offentlige tilskudd</t>
  </si>
  <si>
    <t>Sum</t>
  </si>
  <si>
    <t>Innsamlede midler og gaver</t>
  </si>
  <si>
    <t>Gaver</t>
  </si>
  <si>
    <t>Opptjente inntekter fra aktiviteter fordelt på</t>
  </si>
  <si>
    <t>aktiviteter som oppfyller CP-foreningens formål</t>
  </si>
  <si>
    <t>Aktiviteter som skaper inntekter</t>
  </si>
  <si>
    <t>Finans og investeringsinntekter</t>
  </si>
  <si>
    <t>Forbrukte midler</t>
  </si>
  <si>
    <t>Kostnader til formål</t>
  </si>
  <si>
    <t>Gaver, tilskudd, bevilgninger til oppfyllelse av CP-foreningens formål</t>
  </si>
  <si>
    <t>Kostnader til aktiviteter som oppfyller formålet</t>
  </si>
  <si>
    <t>Administrasjonskostnader</t>
  </si>
  <si>
    <t>Andre administrative kostnader</t>
  </si>
  <si>
    <t>Finanskostnader</t>
  </si>
  <si>
    <t>Annen rentekostnad</t>
  </si>
  <si>
    <t>Annen finanskostnad</t>
  </si>
  <si>
    <t>Sum forbrukte midler</t>
  </si>
  <si>
    <t>Årets aktivitetsresultat</t>
  </si>
  <si>
    <t>Kontingenter</t>
  </si>
  <si>
    <t>Styrekostnader</t>
  </si>
  <si>
    <t>Budsjett</t>
  </si>
  <si>
    <t>Feriestøtte til medlemmer</t>
  </si>
  <si>
    <t>Grasrotandel</t>
  </si>
  <si>
    <t>Andre kursarr, seminar</t>
  </si>
  <si>
    <t>Julebord</t>
  </si>
  <si>
    <t>Egenandel høsttur</t>
  </si>
  <si>
    <t>Egenandel julebord</t>
  </si>
  <si>
    <t>Egenandel likemannstreff</t>
  </si>
  <si>
    <t>Temakveld</t>
  </si>
  <si>
    <t>Voksentreff</t>
  </si>
  <si>
    <t>Likemannstreff</t>
  </si>
  <si>
    <t>Aktivitetsdag</t>
  </si>
  <si>
    <t>Egenandel Voksentreff</t>
  </si>
  <si>
    <t>Verdiøkning finaniselle omløpsmidler</t>
  </si>
  <si>
    <t>MVA kompensasjon</t>
  </si>
  <si>
    <t>Egne arrangementer</t>
  </si>
  <si>
    <t>Cerebral Parese-foreningen, avd. Buskerud</t>
  </si>
  <si>
    <t>Egenandel tur  *Dyreparken</t>
  </si>
  <si>
    <t>??</t>
  </si>
  <si>
    <t>Landsmøte * se note 8/Administrasjon</t>
  </si>
  <si>
    <r>
      <t xml:space="preserve">Høsttur   </t>
    </r>
    <r>
      <rPr>
        <sz val="10"/>
        <color rgb="FFFF0000"/>
        <rFont val="Arial"/>
        <family val="2"/>
      </rPr>
      <t xml:space="preserve"> OG SOMMERTUR</t>
    </r>
  </si>
  <si>
    <t>Kan vi dele opp disse</t>
  </si>
  <si>
    <t>kan jeg slette denne?</t>
  </si>
  <si>
    <t>Årsmøte</t>
  </si>
  <si>
    <t>Landsmøtekostnad</t>
  </si>
  <si>
    <t>se styre…</t>
  </si>
  <si>
    <t>Noter</t>
  </si>
  <si>
    <t>Verdireduksjon markesbaserte finansielle omløpsmidler</t>
  </si>
  <si>
    <t>Ikke med i forenklet budsjett?</t>
  </si>
  <si>
    <t>Abra Havn er med her…</t>
  </si>
  <si>
    <t>Note 2) Andre administrative kostnader</t>
  </si>
  <si>
    <t>egne noter</t>
  </si>
  <si>
    <t>budsjett 2019</t>
  </si>
  <si>
    <t>egne arrangementer redusert med 100000 kr</t>
  </si>
  <si>
    <t>tatt bort utgifter til Landsmøte i 2019</t>
  </si>
  <si>
    <t>Det ble ikke avholdt fullt styreseminar i 18. derfør større sum i 19</t>
  </si>
  <si>
    <t>budsjettert verdiøkning fond, redusert med 100'000 i 19</t>
  </si>
  <si>
    <t xml:space="preserve">her har jeg satt opp de resterende postene fra det gamle oppsettet, og puttet alt inn i den nye posten </t>
  </si>
  <si>
    <t>Kun satt opp samlet sum på regnskap 18</t>
  </si>
  <si>
    <t xml:space="preserve">Budsjett </t>
  </si>
  <si>
    <t>Andre tilskudd</t>
  </si>
  <si>
    <t>Andre inntekter</t>
  </si>
  <si>
    <t>Egenandeler medlemsarr.</t>
  </si>
  <si>
    <t>2021</t>
  </si>
  <si>
    <t>Konto</t>
  </si>
  <si>
    <t>Kontonavn</t>
  </si>
  <si>
    <t>0531.49.07770</t>
  </si>
  <si>
    <t>CEREBRAL PARESE-FORENINGEN AVD</t>
  </si>
  <si>
    <t>Inngående saldo</t>
  </si>
  <si>
    <t>Utgående saldo</t>
  </si>
  <si>
    <t>Sum inn på konto</t>
  </si>
  <si>
    <t>Sum ut av konto</t>
  </si>
  <si>
    <t>Bokført dato</t>
  </si>
  <si>
    <t>Forklarende tekst</t>
  </si>
  <si>
    <t>Status</t>
  </si>
  <si>
    <t>Transaksjonstype</t>
  </si>
  <si>
    <t>Rentedato</t>
  </si>
  <si>
    <t>Ut</t>
  </si>
  <si>
    <t>Inn</t>
  </si>
  <si>
    <t>Arkivref.</t>
  </si>
  <si>
    <t>Referanse</t>
  </si>
  <si>
    <t>B</t>
  </si>
  <si>
    <t>Omkostninger</t>
  </si>
  <si>
    <t/>
  </si>
  <si>
    <t>Norsk Tipping AS</t>
  </si>
  <si>
    <t>Overføring innland</t>
  </si>
  <si>
    <t>Cerebral Parese-Foreningen</t>
  </si>
  <si>
    <t>Giro</t>
  </si>
  <si>
    <t>Quality Hotel Grand AS</t>
  </si>
  <si>
    <t>Bente Martinsen</t>
  </si>
  <si>
    <t>Transaksjon bedriftskort</t>
  </si>
  <si>
    <t>Hilde Øverby</t>
  </si>
  <si>
    <t>Øyvind Bråten</t>
  </si>
  <si>
    <t>Utregninger</t>
  </si>
  <si>
    <t>Medlemskontigent</t>
  </si>
  <si>
    <t>Kontigenter</t>
  </si>
  <si>
    <t>Andre administrative kostn</t>
  </si>
  <si>
    <t>Norsk Tipping</t>
  </si>
  <si>
    <t>Bankgebyr</t>
  </si>
  <si>
    <t>Egenandeler arrangement</t>
  </si>
  <si>
    <t>Buss årsmøte</t>
  </si>
  <si>
    <t>Quality hotell</t>
  </si>
  <si>
    <t>Buss</t>
  </si>
  <si>
    <t>Sum Styrekostnader</t>
  </si>
  <si>
    <t>Sum Årsmøte</t>
  </si>
  <si>
    <t>Sum egenandeler</t>
  </si>
  <si>
    <t>Sum Egne arrangementer</t>
  </si>
  <si>
    <t>Postboksleie</t>
  </si>
  <si>
    <t>Studieforbundet Funkis i Buskerud</t>
  </si>
  <si>
    <t>Renter knr 0531.49.07770</t>
  </si>
  <si>
    <t>Renter knr 2200.09.13573</t>
  </si>
  <si>
    <t>Sum Renteintekter</t>
  </si>
  <si>
    <t>Styrets leder</t>
  </si>
  <si>
    <t>Sekretær</t>
  </si>
  <si>
    <t>Kasserer</t>
  </si>
  <si>
    <t>Vara</t>
  </si>
  <si>
    <t>Sum Styrehonorar</t>
  </si>
  <si>
    <t>Fondsverdi 31.12.19</t>
  </si>
  <si>
    <t>Fondsverdi 31.12.20</t>
  </si>
  <si>
    <t>Se Detaljer i Fakturaoversikt Nettb
Desember 2020
For Foretak 00995444119</t>
  </si>
  <si>
    <t>797476970</t>
  </si>
  <si>
    <t>420179451</t>
  </si>
  <si>
    <t>6002714</t>
  </si>
  <si>
    <t>797410021</t>
  </si>
  <si>
    <t>733873</t>
  </si>
  <si>
    <t>797410987</t>
  </si>
  <si>
    <t>613360</t>
  </si>
  <si>
    <t>Åge Henning Lysfjord</t>
  </si>
  <si>
    <t>797410032</t>
  </si>
  <si>
    <t>880003</t>
  </si>
  <si>
    <t>Hege Molin Sie</t>
  </si>
  <si>
    <t>797410033</t>
  </si>
  <si>
    <t>880006</t>
  </si>
  <si>
    <t>797410034</t>
  </si>
  <si>
    <t>880009</t>
  </si>
  <si>
    <t>Eila Annikki Kaijankoski</t>
  </si>
  <si>
    <t>797410826</t>
  </si>
  <si>
    <t>880022</t>
  </si>
  <si>
    <t>Gro Margrethe Hultgren</t>
  </si>
  <si>
    <t>797410827</t>
  </si>
  <si>
    <t>880032</t>
  </si>
  <si>
    <t>797420005</t>
  </si>
  <si>
    <t>880036</t>
  </si>
  <si>
    <t>Øyvind Bråthen</t>
  </si>
  <si>
    <t>797410828</t>
  </si>
  <si>
    <t>880046</t>
  </si>
  <si>
    <t>Thomas Kråkemo</t>
  </si>
  <si>
    <t>797410622</t>
  </si>
  <si>
    <t>880048</t>
  </si>
  <si>
    <t>Per Erik Nordlien</t>
  </si>
  <si>
    <t>797410623</t>
  </si>
  <si>
    <t>880052</t>
  </si>
  <si>
    <t>Ida Indseth Bråthen</t>
  </si>
  <si>
    <t>797410624</t>
  </si>
  <si>
    <t>880053</t>
  </si>
  <si>
    <t>Se Detaljer i Fakturaoversikt Nettb
Februar 2021
For Foretak 00995444119</t>
  </si>
  <si>
    <t>797476332</t>
  </si>
  <si>
    <t>Se Detaljer i Fakturaoversikt Nettb
Mars 2021
For Foretak 00995444119</t>
  </si>
  <si>
    <t>797476070</t>
  </si>
  <si>
    <t>797410680</t>
  </si>
  <si>
    <t>790584</t>
  </si>
  <si>
    <t>1752660</t>
  </si>
  <si>
    <t>797410490</t>
  </si>
  <si>
    <t>946661</t>
  </si>
  <si>
    <t>Ark.Ref *17126266   Dato 16.08
Kl. 11.50
Olsens Enke Dra Ingeniør Ryb Dramme</t>
  </si>
  <si>
    <t>700101182</t>
  </si>
  <si>
    <t>3911150</t>
  </si>
  <si>
    <t>Ark.Ref *17585390   Dato 16.08
Kl. 12.35
Vinmonopolet Nedre Eiker  Krokstade</t>
  </si>
  <si>
    <t>700101184</t>
  </si>
  <si>
    <t>4011235</t>
  </si>
  <si>
    <t>Riina Jansson</t>
  </si>
  <si>
    <t>228039343</t>
  </si>
  <si>
    <t>335632</t>
  </si>
  <si>
    <t>Magnhild Helgerud</t>
  </si>
  <si>
    <t>797610992</t>
  </si>
  <si>
    <t>690</t>
  </si>
  <si>
    <t>Siri Holmen Torgersen</t>
  </si>
  <si>
    <t>254469343</t>
  </si>
  <si>
    <t>334290</t>
  </si>
  <si>
    <t>Ark.Ref *17385824   Dato 26.08
Kl. 21.38
Mirawa Schwenke Gt1 Drammen</t>
  </si>
  <si>
    <t>700101096</t>
  </si>
  <si>
    <t>4212138</t>
  </si>
  <si>
    <t>Ingvild M L Østvold</t>
  </si>
  <si>
    <t>797612415</t>
  </si>
  <si>
    <t>686</t>
  </si>
  <si>
    <t>Mette Gro Bodsberg</t>
  </si>
  <si>
    <t>222019343</t>
  </si>
  <si>
    <t>4600001</t>
  </si>
  <si>
    <t>Ida-Maria A Kaijankoski</t>
  </si>
  <si>
    <t>797694043</t>
  </si>
  <si>
    <t>650</t>
  </si>
  <si>
    <t>Ståle Brekka</t>
  </si>
  <si>
    <t>977519343</t>
  </si>
  <si>
    <t>120816</t>
  </si>
  <si>
    <t>Linda Kvalnes</t>
  </si>
  <si>
    <t>227019343</t>
  </si>
  <si>
    <t>913042</t>
  </si>
  <si>
    <t>Se Detaljer i Fakturaoversikt Nettb
August 2021
For Foretak 00995444119</t>
  </si>
  <si>
    <t>797476581</t>
  </si>
  <si>
    <t>319843</t>
  </si>
  <si>
    <t>3142724</t>
  </si>
  <si>
    <t>Bjørg Lindvåg Kråkemo</t>
  </si>
  <si>
    <t>420179343</t>
  </si>
  <si>
    <t>126282</t>
  </si>
  <si>
    <t>Eva Cecilie Førsund Strømme</t>
  </si>
  <si>
    <t>235122669</t>
  </si>
  <si>
    <t>1231436</t>
  </si>
  <si>
    <t>Ark.Ref *17627820   Dato 06.10
Kl. 21.06
Egon Drammen Bragernes To Drammen</t>
  </si>
  <si>
    <t>5212106</t>
  </si>
  <si>
    <t>Rune Øyan</t>
  </si>
  <si>
    <t>228019343</t>
  </si>
  <si>
    <t>564526</t>
  </si>
  <si>
    <t>797410966</t>
  </si>
  <si>
    <t>660392</t>
  </si>
  <si>
    <t>972289360</t>
  </si>
  <si>
    <t>1112697</t>
  </si>
  <si>
    <t>Arnstein Kroglund Fiskum</t>
  </si>
  <si>
    <t>227089343</t>
  </si>
  <si>
    <t>984921</t>
  </si>
  <si>
    <t>228089343</t>
  </si>
  <si>
    <t>540992</t>
  </si>
  <si>
    <t>Marie Gjevre Solberg</t>
  </si>
  <si>
    <t>797620698</t>
  </si>
  <si>
    <t>704</t>
  </si>
  <si>
    <t>Se Detaljer i Fakturaoversikt Nettb
Oktober 2021
For Foretak 00995444119</t>
  </si>
  <si>
    <t>797475210</t>
  </si>
  <si>
    <t>Quality Skjærgården Hotel og B</t>
  </si>
  <si>
    <t>797410480</t>
  </si>
  <si>
    <t>396867</t>
  </si>
  <si>
    <t>797610401</t>
  </si>
  <si>
    <t>719</t>
  </si>
  <si>
    <t>797694225</t>
  </si>
  <si>
    <t>304</t>
  </si>
  <si>
    <t>Steinar Andersen</t>
  </si>
  <si>
    <t>797610748</t>
  </si>
  <si>
    <t>3604</t>
  </si>
  <si>
    <t>Se Detaljer i Fakturaoversikt Nettb
November 2021
For Foretak 00995444119</t>
  </si>
  <si>
    <t>797475327</t>
  </si>
  <si>
    <t>797410558</t>
  </si>
  <si>
    <t>733901</t>
  </si>
  <si>
    <t>352400</t>
  </si>
  <si>
    <t>797410693</t>
  </si>
  <si>
    <t>969248</t>
  </si>
  <si>
    <t>797410694</t>
  </si>
  <si>
    <t>969305</t>
  </si>
  <si>
    <t>797420020</t>
  </si>
  <si>
    <t>969406</t>
  </si>
  <si>
    <t>797410128</t>
  </si>
  <si>
    <t>969486</t>
  </si>
  <si>
    <t>797410129</t>
  </si>
  <si>
    <t>969557</t>
  </si>
  <si>
    <t>797410462</t>
  </si>
  <si>
    <t>969673</t>
  </si>
  <si>
    <t>797410463</t>
  </si>
  <si>
    <t>969713</t>
  </si>
  <si>
    <t>797410130</t>
  </si>
  <si>
    <t>971826</t>
  </si>
  <si>
    <t>797410695</t>
  </si>
  <si>
    <t>971877</t>
  </si>
  <si>
    <t>797410131</t>
  </si>
  <si>
    <t>977221</t>
  </si>
  <si>
    <t>797410060</t>
  </si>
  <si>
    <t>477361</t>
  </si>
  <si>
    <t>797410061</t>
  </si>
  <si>
    <t>477427</t>
  </si>
  <si>
    <t>797420031</t>
  </si>
  <si>
    <t>477482</t>
  </si>
  <si>
    <t>797410444</t>
  </si>
  <si>
    <t>477537</t>
  </si>
  <si>
    <t>797410062</t>
  </si>
  <si>
    <t>481809</t>
  </si>
  <si>
    <t>Retur - Konto 39101119916 er Avslut
Tet.</t>
  </si>
  <si>
    <t>Tilbakeførsel</t>
  </si>
  <si>
    <t>391098997</t>
  </si>
  <si>
    <t>3969713</t>
  </si>
  <si>
    <t>Styremedlem, Gro Margrethe</t>
  </si>
  <si>
    <t>Styremedlem; Bente</t>
  </si>
  <si>
    <t>Styremedlem, Eila</t>
  </si>
  <si>
    <t>"Styremedlem", Øyvind Bråten</t>
  </si>
  <si>
    <t>Valgkomite, leder Øyvind</t>
  </si>
  <si>
    <t>Valgkomite, medlem Åge</t>
  </si>
  <si>
    <t>Valgkomite, medlem Hege</t>
  </si>
  <si>
    <t>Styremedlem, Ståle</t>
  </si>
  <si>
    <t>Styremedlem, Ida</t>
  </si>
  <si>
    <t>Mirawa</t>
  </si>
  <si>
    <t>Gave Øyvind</t>
  </si>
  <si>
    <t>Egenandel Quality Langesund</t>
  </si>
  <si>
    <t>2022</t>
  </si>
  <si>
    <t>Quality langesund</t>
  </si>
  <si>
    <t>Quality julebord, avbrutt</t>
  </si>
  <si>
    <t>Porto</t>
  </si>
  <si>
    <t>2023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</si>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</sst>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 tint="-4.9989318521683403E-2"/>
      <name val="Arial"/>
      <family val="2"/>
    </font>
    <font>
      <b/>
      <u/>
      <sz val="12"/>
      <name val="Arial"/>
      <family val="2"/>
    </font>
    <font>
      <sz val="12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64"/>
      <name val="Verdana"/>
      <family val="2"/>
    </font>
    <font>
      <sz val="10"/>
      <color indexed="64"/>
      <name val="Verdan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0" borderId="0"/>
  </cellStyleXfs>
  <cellXfs count="171">
    <xf numFmtId="0" fontId="0" fillId="0" borderId="0" xfId="0"/>
    <xf numFmtId="43" fontId="0" fillId="0" borderId="0" xfId="1" applyFont="1"/>
    <xf numFmtId="0" fontId="2" fillId="0" borderId="0" xfId="0" applyFont="1"/>
    <xf numFmtId="4" fontId="0" fillId="0" borderId="0" xfId="0" applyNumberFormat="1"/>
    <xf numFmtId="165" fontId="0" fillId="0" borderId="0" xfId="1" applyNumberFormat="1" applyFont="1"/>
    <xf numFmtId="164" fontId="0" fillId="0" borderId="0" xfId="1" applyNumberFormat="1" applyFont="1"/>
    <xf numFmtId="0" fontId="3" fillId="0" borderId="3" xfId="0" applyFont="1" applyBorder="1"/>
    <xf numFmtId="0" fontId="5" fillId="0" borderId="3" xfId="0" applyFont="1" applyBorder="1"/>
    <xf numFmtId="164" fontId="5" fillId="0" borderId="0" xfId="1" applyNumberFormat="1" applyFont="1"/>
    <xf numFmtId="0" fontId="5" fillId="0" borderId="0" xfId="0" applyFont="1"/>
    <xf numFmtId="10" fontId="5" fillId="0" borderId="0" xfId="2" applyNumberFormat="1" applyFont="1"/>
    <xf numFmtId="0" fontId="0" fillId="0" borderId="3" xfId="0" applyBorder="1"/>
    <xf numFmtId="0" fontId="0" fillId="0" borderId="6" xfId="0" applyBorder="1"/>
    <xf numFmtId="0" fontId="3" fillId="2" borderId="1" xfId="0" applyFont="1" applyFill="1" applyBorder="1"/>
    <xf numFmtId="0" fontId="3" fillId="2" borderId="2" xfId="0" applyFont="1" applyFill="1" applyBorder="1"/>
    <xf numFmtId="165" fontId="5" fillId="0" borderId="0" xfId="1" applyNumberFormat="1" applyFont="1"/>
    <xf numFmtId="165" fontId="1" fillId="0" borderId="0" xfId="1" applyNumberFormat="1"/>
    <xf numFmtId="164" fontId="1" fillId="0" borderId="0" xfId="1" applyNumberFormat="1"/>
    <xf numFmtId="166" fontId="5" fillId="0" borderId="0" xfId="1" applyNumberFormat="1" applyFont="1"/>
    <xf numFmtId="3" fontId="3" fillId="0" borderId="0" xfId="1" applyNumberFormat="1" applyFont="1"/>
    <xf numFmtId="3" fontId="3" fillId="0" borderId="4" xfId="1" applyNumberFormat="1" applyFont="1" applyBorder="1"/>
    <xf numFmtId="3" fontId="5" fillId="0" borderId="0" xfId="1" applyNumberFormat="1" applyFont="1"/>
    <xf numFmtId="0" fontId="0" fillId="0" borderId="5" xfId="0" applyBorder="1"/>
    <xf numFmtId="0" fontId="8" fillId="0" borderId="0" xfId="0" applyFont="1"/>
    <xf numFmtId="3" fontId="10" fillId="0" borderId="0" xfId="1" applyNumberFormat="1" applyFont="1"/>
    <xf numFmtId="0" fontId="10" fillId="2" borderId="2" xfId="0" applyFont="1" applyFill="1" applyBorder="1" applyAlignment="1">
      <alignment horizontal="center"/>
    </xf>
    <xf numFmtId="166" fontId="9" fillId="0" borderId="0" xfId="1" applyNumberFormat="1" applyFont="1"/>
    <xf numFmtId="43" fontId="8" fillId="0" borderId="0" xfId="1" applyFont="1"/>
    <xf numFmtId="10" fontId="9" fillId="0" borderId="0" xfId="2" applyNumberFormat="1" applyFont="1"/>
    <xf numFmtId="0" fontId="8" fillId="0" borderId="5" xfId="0" applyFont="1" applyBorder="1"/>
    <xf numFmtId="3" fontId="11" fillId="0" borderId="0" xfId="1" applyNumberFormat="1" applyFont="1"/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2" fillId="0" borderId="0" xfId="0" applyFont="1"/>
    <xf numFmtId="0" fontId="15" fillId="0" borderId="0" xfId="0" applyFont="1"/>
    <xf numFmtId="0" fontId="12" fillId="0" borderId="0" xfId="0" applyFont="1" applyAlignment="1">
      <alignment wrapText="1"/>
    </xf>
    <xf numFmtId="0" fontId="13" fillId="0" borderId="8" xfId="0" applyFont="1" applyBorder="1" applyAlignment="1">
      <alignment horizontal="left" wrapText="1"/>
    </xf>
    <xf numFmtId="0" fontId="8" fillId="0" borderId="8" xfId="0" applyFont="1" applyBorder="1"/>
    <xf numFmtId="0" fontId="0" fillId="0" borderId="8" xfId="0" applyBorder="1"/>
    <xf numFmtId="0" fontId="16" fillId="0" borderId="0" xfId="0" applyFont="1"/>
    <xf numFmtId="0" fontId="2" fillId="0" borderId="3" xfId="0" applyFont="1" applyBorder="1"/>
    <xf numFmtId="0" fontId="17" fillId="0" borderId="0" xfId="0" applyFont="1" applyAlignment="1">
      <alignment horizontal="left" wrapText="1"/>
    </xf>
    <xf numFmtId="0" fontId="18" fillId="0" borderId="0" xfId="0" applyFont="1"/>
    <xf numFmtId="0" fontId="19" fillId="0" borderId="0" xfId="0" applyFont="1"/>
    <xf numFmtId="165" fontId="2" fillId="0" borderId="0" xfId="1" applyNumberFormat="1" applyFont="1"/>
    <xf numFmtId="164" fontId="2" fillId="0" borderId="0" xfId="1" applyNumberFormat="1" applyFont="1"/>
    <xf numFmtId="0" fontId="7" fillId="0" borderId="3" xfId="0" applyFont="1" applyBorder="1"/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2" fillId="0" borderId="0" xfId="0" applyFont="1"/>
    <xf numFmtId="165" fontId="22" fillId="0" borderId="0" xfId="1" applyNumberFormat="1" applyFont="1"/>
    <xf numFmtId="164" fontId="22" fillId="0" borderId="0" xfId="1" applyNumberFormat="1" applyFont="1"/>
    <xf numFmtId="0" fontId="21" fillId="0" borderId="3" xfId="0" applyFont="1" applyBorder="1"/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166" fontId="23" fillId="0" borderId="0" xfId="1" applyNumberFormat="1" applyFont="1"/>
    <xf numFmtId="166" fontId="7" fillId="0" borderId="0" xfId="1" applyNumberFormat="1" applyFont="1"/>
    <xf numFmtId="0" fontId="24" fillId="0" borderId="3" xfId="0" applyFont="1" applyBorder="1"/>
    <xf numFmtId="3" fontId="21" fillId="0" borderId="5" xfId="1" applyNumberFormat="1" applyFont="1" applyBorder="1"/>
    <xf numFmtId="3" fontId="23" fillId="0" borderId="0" xfId="1" applyNumberFormat="1" applyFont="1"/>
    <xf numFmtId="3" fontId="7" fillId="0" borderId="0" xfId="1" applyNumberFormat="1" applyFont="1"/>
    <xf numFmtId="0" fontId="22" fillId="0" borderId="0" xfId="0" applyFont="1" applyAlignment="1">
      <alignment horizontal="left" wrapText="1"/>
    </xf>
    <xf numFmtId="3" fontId="20" fillId="0" borderId="2" xfId="1" applyNumberFormat="1" applyFont="1" applyBorder="1"/>
    <xf numFmtId="3" fontId="21" fillId="0" borderId="2" xfId="1" applyNumberFormat="1" applyFont="1" applyBorder="1"/>
    <xf numFmtId="0" fontId="21" fillId="0" borderId="0" xfId="0" applyFont="1"/>
    <xf numFmtId="165" fontId="21" fillId="0" borderId="0" xfId="1" applyNumberFormat="1" applyFont="1"/>
    <xf numFmtId="164" fontId="21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0" fontId="22" fillId="0" borderId="3" xfId="0" applyFont="1" applyBorder="1"/>
    <xf numFmtId="3" fontId="25" fillId="0" borderId="0" xfId="1" applyNumberFormat="1" applyFont="1"/>
    <xf numFmtId="43" fontId="22" fillId="0" borderId="0" xfId="0" applyNumberFormat="1" applyFont="1"/>
    <xf numFmtId="0" fontId="22" fillId="0" borderId="0" xfId="0" applyFont="1" applyAlignment="1">
      <alignment wrapText="1"/>
    </xf>
    <xf numFmtId="0" fontId="22" fillId="0" borderId="3" xfId="0" applyFont="1" applyBorder="1" applyAlignment="1">
      <alignment wrapText="1"/>
    </xf>
    <xf numFmtId="3" fontId="20" fillId="0" borderId="0" xfId="0" applyNumberFormat="1" applyFont="1"/>
    <xf numFmtId="3" fontId="21" fillId="0" borderId="0" xfId="0" applyNumberFormat="1" applyFont="1"/>
    <xf numFmtId="166" fontId="20" fillId="0" borderId="0" xfId="1" applyNumberFormat="1" applyFont="1"/>
    <xf numFmtId="166" fontId="21" fillId="0" borderId="0" xfId="1" applyNumberFormat="1" applyFont="1"/>
    <xf numFmtId="0" fontId="21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3" fontId="7" fillId="0" borderId="0" xfId="0" applyNumberFormat="1" applyFont="1" applyAlignment="1">
      <alignment horizontal="left" wrapText="1"/>
    </xf>
    <xf numFmtId="0" fontId="26" fillId="0" borderId="0" xfId="0" applyFont="1"/>
    <xf numFmtId="0" fontId="27" fillId="0" borderId="7" xfId="0" applyFont="1" applyBorder="1"/>
    <xf numFmtId="0" fontId="28" fillId="0" borderId="0" xfId="0" applyFont="1"/>
    <xf numFmtId="3" fontId="29" fillId="0" borderId="0" xfId="1" applyNumberFormat="1" applyFont="1"/>
    <xf numFmtId="0" fontId="3" fillId="2" borderId="2" xfId="0" applyFont="1" applyFill="1" applyBorder="1" applyAlignment="1">
      <alignment horizontal="center"/>
    </xf>
    <xf numFmtId="43" fontId="28" fillId="0" borderId="0" xfId="1" applyFont="1"/>
    <xf numFmtId="0" fontId="28" fillId="0" borderId="8" xfId="0" applyFont="1" applyBorder="1"/>
    <xf numFmtId="0" fontId="30" fillId="0" borderId="0" xfId="0" applyFont="1"/>
    <xf numFmtId="0" fontId="28" fillId="0" borderId="5" xfId="0" applyFont="1" applyBorder="1"/>
    <xf numFmtId="3" fontId="21" fillId="0" borderId="0" xfId="1" applyNumberFormat="1" applyFont="1" applyBorder="1"/>
    <xf numFmtId="3" fontId="21" fillId="0" borderId="2" xfId="0" applyNumberFormat="1" applyFont="1" applyBorder="1"/>
    <xf numFmtId="0" fontId="31" fillId="0" borderId="3" xfId="0" applyFont="1" applyBorder="1"/>
    <xf numFmtId="0" fontId="32" fillId="0" borderId="3" xfId="0" applyFont="1" applyBorder="1"/>
    <xf numFmtId="0" fontId="33" fillId="0" borderId="3" xfId="0" applyFont="1" applyBorder="1"/>
    <xf numFmtId="0" fontId="35" fillId="0" borderId="0" xfId="0" applyFont="1"/>
    <xf numFmtId="165" fontId="35" fillId="0" borderId="0" xfId="1" applyNumberFormat="1" applyFont="1"/>
    <xf numFmtId="164" fontId="35" fillId="0" borderId="0" xfId="1" applyNumberFormat="1" applyFont="1"/>
    <xf numFmtId="0" fontId="36" fillId="0" borderId="0" xfId="0" applyFont="1"/>
    <xf numFmtId="165" fontId="36" fillId="0" borderId="0" xfId="1" applyNumberFormat="1" applyFont="1"/>
    <xf numFmtId="164" fontId="36" fillId="0" borderId="0" xfId="1" applyNumberFormat="1" applyFont="1"/>
    <xf numFmtId="0" fontId="21" fillId="0" borderId="9" xfId="0" applyFont="1" applyBorder="1"/>
    <xf numFmtId="0" fontId="7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right"/>
    </xf>
    <xf numFmtId="0" fontId="39" fillId="0" borderId="0" xfId="11"/>
    <xf numFmtId="0" fontId="5" fillId="0" borderId="0" xfId="11" applyFont="1"/>
    <xf numFmtId="0" fontId="3" fillId="0" borderId="0" xfId="11" applyFont="1"/>
    <xf numFmtId="4" fontId="39" fillId="0" borderId="0" xfId="11" applyNumberFormat="1"/>
    <xf numFmtId="0" fontId="5" fillId="0" borderId="0" xfId="11" applyFont="1" applyAlignment="1">
      <alignment horizontal="left"/>
    </xf>
    <xf numFmtId="3" fontId="7" fillId="0" borderId="0" xfId="1" quotePrefix="1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14" fontId="38" fillId="4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left"/>
    </xf>
    <xf numFmtId="4" fontId="38" fillId="4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left" wrapText="1"/>
    </xf>
    <xf numFmtId="14" fontId="38" fillId="5" borderId="0" xfId="0" applyNumberFormat="1" applyFont="1" applyFill="1" applyAlignment="1">
      <alignment horizontal="right"/>
    </xf>
    <xf numFmtId="0" fontId="38" fillId="5" borderId="0" xfId="0" applyFont="1" applyFill="1" applyAlignment="1">
      <alignment horizontal="left"/>
    </xf>
    <xf numFmtId="4" fontId="38" fillId="5" borderId="0" xfId="0" applyNumberFormat="1" applyFont="1" applyFill="1" applyAlignment="1">
      <alignment horizontal="right"/>
    </xf>
    <xf numFmtId="14" fontId="38" fillId="6" borderId="0" xfId="0" applyNumberFormat="1" applyFont="1" applyFill="1" applyAlignment="1">
      <alignment horizontal="right"/>
    </xf>
    <xf numFmtId="0" fontId="38" fillId="6" borderId="0" xfId="0" applyFont="1" applyFill="1" applyAlignment="1">
      <alignment horizontal="left"/>
    </xf>
    <xf numFmtId="4" fontId="38" fillId="6" borderId="0" xfId="0" applyNumberFormat="1" applyFont="1" applyFill="1" applyAlignment="1">
      <alignment horizontal="right"/>
    </xf>
    <xf numFmtId="14" fontId="38" fillId="7" borderId="0" xfId="0" applyNumberFormat="1" applyFont="1" applyFill="1" applyAlignment="1">
      <alignment horizontal="right"/>
    </xf>
    <xf numFmtId="0" fontId="38" fillId="7" borderId="0" xfId="0" applyFont="1" applyFill="1" applyAlignment="1">
      <alignment horizontal="left"/>
    </xf>
    <xf numFmtId="4" fontId="38" fillId="7" borderId="0" xfId="0" applyNumberFormat="1" applyFont="1" applyFill="1" applyAlignment="1">
      <alignment horizontal="right"/>
    </xf>
    <xf numFmtId="14" fontId="38" fillId="8" borderId="0" xfId="0" applyNumberFormat="1" applyFont="1" applyFill="1" applyAlignment="1">
      <alignment horizontal="right"/>
    </xf>
    <xf numFmtId="0" fontId="38" fillId="8" borderId="0" xfId="0" applyFont="1" applyFill="1" applyAlignment="1">
      <alignment horizontal="left"/>
    </xf>
    <xf numFmtId="4" fontId="38" fillId="8" borderId="0" xfId="0" applyNumberFormat="1" applyFont="1" applyFill="1" applyAlignment="1">
      <alignment horizontal="right"/>
    </xf>
    <xf numFmtId="0" fontId="7" fillId="0" borderId="0" xfId="0" applyFont="1"/>
    <xf numFmtId="4" fontId="39" fillId="4" borderId="0" xfId="11" applyNumberFormat="1" applyFill="1"/>
    <xf numFmtId="0" fontId="21" fillId="0" borderId="6" xfId="0" applyFont="1" applyBorder="1"/>
    <xf numFmtId="0" fontId="7" fillId="0" borderId="5" xfId="0" applyFont="1" applyBorder="1" applyAlignment="1">
      <alignment horizontal="left" wrapText="1"/>
    </xf>
    <xf numFmtId="165" fontId="22" fillId="0" borderId="0" xfId="1" applyNumberFormat="1" applyFont="1" applyBorder="1"/>
    <xf numFmtId="164" fontId="22" fillId="0" borderId="0" xfId="1" applyNumberFormat="1" applyFont="1" applyBorder="1"/>
    <xf numFmtId="0" fontId="21" fillId="0" borderId="1" xfId="0" applyFont="1" applyBorder="1"/>
    <xf numFmtId="0" fontId="7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4" fillId="0" borderId="1" xfId="0" applyFont="1" applyBorder="1"/>
    <xf numFmtId="0" fontId="22" fillId="0" borderId="2" xfId="0" applyFont="1" applyBorder="1" applyAlignment="1">
      <alignment horizontal="left" wrapText="1"/>
    </xf>
    <xf numFmtId="3" fontId="34" fillId="0" borderId="0" xfId="0" applyNumberFormat="1" applyFont="1" applyAlignment="1">
      <alignment horizontal="left" wrapText="1"/>
    </xf>
    <xf numFmtId="3" fontId="33" fillId="0" borderId="0" xfId="0" applyNumberFormat="1" applyFont="1"/>
    <xf numFmtId="0" fontId="0" fillId="9" borderId="1" xfId="0" applyFill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21" fillId="0" borderId="5" xfId="0" applyFont="1" applyBorder="1" applyAlignment="1">
      <alignment horizontal="right"/>
    </xf>
    <xf numFmtId="3" fontId="7" fillId="0" borderId="2" xfId="1" applyNumberFormat="1" applyFont="1" applyBorder="1"/>
    <xf numFmtId="3" fontId="7" fillId="0" borderId="0" xfId="1" applyNumberFormat="1" applyFont="1" applyBorder="1"/>
    <xf numFmtId="0" fontId="3" fillId="3" borderId="0" xfId="0" applyFont="1" applyFill="1"/>
    <xf numFmtId="0" fontId="14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0" xfId="0" applyFont="1" applyFill="1"/>
    <xf numFmtId="165" fontId="0" fillId="3" borderId="0" xfId="1" applyNumberFormat="1" applyFont="1" applyFill="1" applyBorder="1"/>
    <xf numFmtId="164" fontId="0" fillId="3" borderId="0" xfId="1" applyNumberFormat="1" applyFont="1" applyFill="1" applyBorder="1"/>
    <xf numFmtId="0" fontId="0" fillId="3" borderId="0" xfId="0" applyFill="1"/>
    <xf numFmtId="0" fontId="24" fillId="0" borderId="6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21" fillId="0" borderId="2" xfId="0" applyFont="1" applyBorder="1"/>
    <xf numFmtId="3" fontId="7" fillId="0" borderId="5" xfId="1" applyNumberFormat="1" applyFont="1" applyBorder="1"/>
    <xf numFmtId="49" fontId="7" fillId="0" borderId="5" xfId="0" applyNumberFormat="1" applyFont="1" applyBorder="1" applyAlignment="1">
      <alignment horizontal="right"/>
    </xf>
  </cellXfs>
  <cellStyles count="12">
    <cellStyle name="Komma" xfId="1" builtinId="3"/>
    <cellStyle name="Normal" xfId="0" builtinId="0"/>
    <cellStyle name="Normal 2" xfId="3" xr:uid="{00000000-0005-0000-0000-000002000000}"/>
    <cellStyle name="Normal 2 2" xfId="6" xr:uid="{00000000-0005-0000-0000-000003000000}"/>
    <cellStyle name="Normal 3" xfId="5" xr:uid="{00000000-0005-0000-0000-000004000000}"/>
    <cellStyle name="Normal 4" xfId="11" xr:uid="{22DAF400-C854-4FDE-9EE0-95B5A7D2C247}"/>
    <cellStyle name="Prosent" xfId="2" builtinId="5"/>
    <cellStyle name="Prosent 2" xfId="7" xr:uid="{00000000-0005-0000-0000-000006000000}"/>
    <cellStyle name="Prosent 3" xfId="8" xr:uid="{00000000-0005-0000-0000-000007000000}"/>
    <cellStyle name="Tusenskille 2" xfId="4" xr:uid="{00000000-0005-0000-0000-000008000000}"/>
    <cellStyle name="Tusenskille 2 2" xfId="10" xr:uid="{00000000-0005-0000-0000-000009000000}"/>
    <cellStyle name="Tusenskille 3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 Erik Nordlien" id="{065F9F32-A779-4768-9270-89550B38196D}" userId="S::per.erik.nordlien@dulram.no::c43101c3-0cfb-48b0-bef7-61100959b916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2-02-10T21:46:23.86" personId="{065F9F32-A779-4768-9270-89550B38196D}" id="{1C82D5CC-EFE0-4A85-9C49-F9657A1B550C}">
    <text>Porto 2020</text>
  </threadedComment>
  <threadedComment ref="G22" dT="2022-02-10T21:41:44.06" personId="{065F9F32-A779-4768-9270-89550B38196D}" id="{E2F7BDEB-5492-42AE-9D11-736A378C51B2}">
    <text>2021 Tilskudd CP Burskeru 30.000,00</text>
  </threadedComment>
  <threadedComment ref="G24" dT="2022-02-10T21:48:32.47" personId="{065F9F32-A779-4768-9270-89550B38196D}" id="{7172F238-262D-4CCA-9CBF-782C7B104699}">
    <text>Stimuleringsordn covid-19 3.616,00</text>
  </threadedComment>
  <threadedComment ref="G54" dT="2022-02-10T21:49:11.34" personId="{065F9F32-A779-4768-9270-89550B38196D}" id="{992750D8-289E-47BC-B659-329DA16F2B9B}">
    <text>2021 MVA komp. 1.832,00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2"/>
  <sheetViews>
    <sheetView tabSelected="1" zoomScaleNormal="100" zoomScaleSheetLayoutView="100" zoomScalePageLayoutView="62" workbookViewId="0">
      <selection activeCell="A32" sqref="A32"/>
    </sheetView>
  </sheetViews>
  <sheetFormatPr baseColWidth="10" defaultColWidth="11.42578125" defaultRowHeight="15" x14ac:dyDescent="0.25"/>
  <cols>
    <col min="1" max="1" width="77.140625" bestFit="1" customWidth="1"/>
    <col min="2" max="2" width="4.7109375" style="31" customWidth="1"/>
    <col min="3" max="4" width="11.42578125" style="23" customWidth="1"/>
    <col min="5" max="6" width="14.42578125" style="87" customWidth="1"/>
    <col min="7" max="7" width="12.28515625" customWidth="1"/>
    <col min="8" max="8" width="5.28515625" style="36" customWidth="1"/>
    <col min="9" max="9" width="16.5703125" style="4" customWidth="1"/>
    <col min="10" max="10" width="14.5703125" style="5" bestFit="1" customWidth="1"/>
    <col min="12" max="12" width="12.85546875" bestFit="1" customWidth="1"/>
  </cols>
  <sheetData>
    <row r="2" spans="1:10" ht="20.25" x14ac:dyDescent="0.3">
      <c r="A2" s="163" t="s">
        <v>302</v>
      </c>
      <c r="B2" s="164"/>
      <c r="C2" s="164"/>
      <c r="D2" s="164"/>
      <c r="E2" s="164"/>
      <c r="F2" s="164"/>
      <c r="G2" s="164"/>
      <c r="H2" s="38"/>
    </row>
    <row r="3" spans="1:10" ht="15.75" x14ac:dyDescent="0.25">
      <c r="A3" s="165" t="s">
        <v>46</v>
      </c>
      <c r="B3" s="166"/>
      <c r="C3" s="166"/>
      <c r="D3" s="166"/>
      <c r="E3" s="166"/>
      <c r="F3" s="166"/>
      <c r="G3" s="166"/>
    </row>
    <row r="4" spans="1:10" s="52" customFormat="1" ht="15.75" x14ac:dyDescent="0.25">
      <c r="A4" s="49"/>
      <c r="B4" s="50"/>
      <c r="C4" s="51" t="s">
        <v>69</v>
      </c>
      <c r="D4" s="51" t="s">
        <v>5</v>
      </c>
      <c r="E4" s="51" t="s">
        <v>69</v>
      </c>
      <c r="F4" s="51" t="s">
        <v>5</v>
      </c>
      <c r="G4" s="51" t="s">
        <v>69</v>
      </c>
      <c r="I4" s="53"/>
      <c r="J4" s="54"/>
    </row>
    <row r="5" spans="1:10" s="52" customFormat="1" ht="16.5" thickBot="1" x14ac:dyDescent="0.3">
      <c r="A5" s="105" t="s">
        <v>6</v>
      </c>
      <c r="B5" s="106"/>
      <c r="C5" s="107" t="s">
        <v>301</v>
      </c>
      <c r="D5" s="107" t="s">
        <v>297</v>
      </c>
      <c r="E5" s="107" t="s">
        <v>297</v>
      </c>
      <c r="F5" s="107" t="s">
        <v>73</v>
      </c>
      <c r="G5" s="107" t="s">
        <v>73</v>
      </c>
      <c r="I5" s="139"/>
      <c r="J5" s="140"/>
    </row>
    <row r="6" spans="1:10" s="52" customFormat="1" ht="15.75" x14ac:dyDescent="0.25">
      <c r="A6" s="55"/>
      <c r="B6" s="50"/>
      <c r="C6" s="167"/>
      <c r="D6" s="56"/>
      <c r="E6" s="57"/>
      <c r="F6" s="57"/>
      <c r="G6" s="57"/>
      <c r="I6" s="139"/>
      <c r="J6" s="140"/>
    </row>
    <row r="7" spans="1:10" s="52" customFormat="1" ht="15.75" hidden="1" x14ac:dyDescent="0.25">
      <c r="A7" s="55"/>
      <c r="B7" s="50"/>
      <c r="C7" s="56"/>
      <c r="D7" s="56"/>
      <c r="E7" s="57"/>
      <c r="F7" s="57"/>
      <c r="G7" s="57"/>
      <c r="I7" s="53"/>
      <c r="J7" s="54"/>
    </row>
    <row r="8" spans="1:10" s="52" customFormat="1" ht="15.75" hidden="1" x14ac:dyDescent="0.25">
      <c r="A8" s="55"/>
      <c r="B8" s="50"/>
      <c r="C8" s="56"/>
      <c r="D8" s="56"/>
      <c r="E8" s="57"/>
      <c r="F8" s="57"/>
      <c r="G8" s="57"/>
      <c r="I8" s="53"/>
      <c r="J8" s="54"/>
    </row>
    <row r="9" spans="1:10" s="52" customFormat="1" ht="15.75" hidden="1" x14ac:dyDescent="0.25">
      <c r="A9" s="49"/>
      <c r="B9" s="50"/>
      <c r="C9" s="58"/>
      <c r="D9" s="58"/>
      <c r="E9" s="59"/>
      <c r="F9" s="59"/>
      <c r="G9" s="59"/>
      <c r="I9" s="53"/>
      <c r="J9" s="54"/>
    </row>
    <row r="10" spans="1:10" s="52" customFormat="1" ht="15.75" x14ac:dyDescent="0.25">
      <c r="A10" s="162" t="s">
        <v>7</v>
      </c>
      <c r="B10" s="138"/>
      <c r="C10" s="52">
        <v>14800</v>
      </c>
      <c r="D10" s="61">
        <v>14860</v>
      </c>
      <c r="E10" s="61">
        <v>0</v>
      </c>
      <c r="F10" s="61">
        <v>14576</v>
      </c>
      <c r="G10" s="61">
        <v>15000</v>
      </c>
      <c r="I10" s="53"/>
      <c r="J10" s="54"/>
    </row>
    <row r="11" spans="1:10" s="52" customFormat="1" ht="15.75" x14ac:dyDescent="0.25">
      <c r="A11" s="49"/>
      <c r="B11" s="50"/>
      <c r="C11" s="61"/>
      <c r="D11" s="62"/>
      <c r="E11" s="63"/>
      <c r="F11" s="63"/>
      <c r="G11" s="63"/>
      <c r="I11" s="53"/>
      <c r="J11" s="54"/>
    </row>
    <row r="12" spans="1:10" s="52" customFormat="1" ht="15.75" x14ac:dyDescent="0.25">
      <c r="A12" s="60" t="s">
        <v>8</v>
      </c>
      <c r="B12" s="64"/>
      <c r="C12" s="61"/>
      <c r="D12" s="62"/>
      <c r="E12" s="63"/>
      <c r="F12" s="63"/>
      <c r="G12" s="63"/>
      <c r="I12" s="53"/>
      <c r="J12" s="54"/>
    </row>
    <row r="13" spans="1:10" s="52" customFormat="1" ht="15.75" x14ac:dyDescent="0.25">
      <c r="A13" s="49" t="s">
        <v>9</v>
      </c>
      <c r="B13" s="50"/>
      <c r="C13" s="52">
        <v>3500</v>
      </c>
      <c r="D13" s="94">
        <v>29481</v>
      </c>
      <c r="E13" s="63">
        <v>0</v>
      </c>
      <c r="F13" s="94">
        <v>3616</v>
      </c>
      <c r="G13" s="63">
        <v>32000</v>
      </c>
      <c r="I13" s="53"/>
      <c r="J13" s="54"/>
    </row>
    <row r="14" spans="1:10" s="52" customFormat="1" ht="15.75" x14ac:dyDescent="0.25">
      <c r="A14" s="49" t="s">
        <v>70</v>
      </c>
      <c r="B14" s="50"/>
      <c r="C14" s="52">
        <v>0</v>
      </c>
      <c r="D14" s="94">
        <v>30000</v>
      </c>
      <c r="E14" s="63">
        <v>0</v>
      </c>
      <c r="F14" s="63">
        <v>0</v>
      </c>
      <c r="G14" s="63">
        <v>30000</v>
      </c>
      <c r="I14" s="53"/>
      <c r="J14" s="54"/>
    </row>
    <row r="15" spans="1:10" s="52" customFormat="1" ht="15.75" x14ac:dyDescent="0.25">
      <c r="A15" s="49" t="s">
        <v>1</v>
      </c>
      <c r="B15" s="50"/>
      <c r="C15" s="169">
        <v>0</v>
      </c>
      <c r="D15" s="62"/>
      <c r="E15" s="63">
        <v>0</v>
      </c>
      <c r="F15" s="63">
        <v>30000</v>
      </c>
      <c r="G15" s="63"/>
      <c r="I15" s="53"/>
      <c r="J15" s="54"/>
    </row>
    <row r="16" spans="1:10" s="52" customFormat="1" ht="15.75" x14ac:dyDescent="0.25">
      <c r="A16" s="49" t="s">
        <v>44</v>
      </c>
      <c r="B16" s="50"/>
      <c r="C16" s="61"/>
      <c r="D16" s="62"/>
      <c r="E16" s="63">
        <v>0</v>
      </c>
      <c r="F16" s="63">
        <v>1832</v>
      </c>
      <c r="G16" s="63">
        <v>15000</v>
      </c>
      <c r="I16" s="53"/>
      <c r="J16" s="54"/>
    </row>
    <row r="17" spans="1:12" s="52" customFormat="1" ht="15.75" x14ac:dyDescent="0.25">
      <c r="A17" s="49" t="s">
        <v>32</v>
      </c>
      <c r="B17" s="50"/>
      <c r="C17" s="61"/>
      <c r="D17" s="62"/>
      <c r="E17" s="63">
        <v>0</v>
      </c>
      <c r="F17" s="63">
        <v>13415</v>
      </c>
      <c r="G17" s="63">
        <v>10000</v>
      </c>
      <c r="I17" s="53"/>
      <c r="J17" s="54"/>
    </row>
    <row r="18" spans="1:12" s="67" customFormat="1" ht="15.75" x14ac:dyDescent="0.25">
      <c r="A18" s="141" t="s">
        <v>10</v>
      </c>
      <c r="B18" s="142"/>
      <c r="C18" s="168">
        <v>18300</v>
      </c>
      <c r="D18" s="66">
        <f>SUM(D13:D17)</f>
        <v>59481</v>
      </c>
      <c r="E18" s="66">
        <f>SUM(E13:E17)</f>
        <v>0</v>
      </c>
      <c r="F18" s="95">
        <f>SUM(F13:F17)</f>
        <v>48863</v>
      </c>
      <c r="G18" s="66">
        <f>SUM(G13:G17)</f>
        <v>87000</v>
      </c>
      <c r="I18" s="68"/>
      <c r="J18" s="69"/>
    </row>
    <row r="19" spans="1:12" s="67" customFormat="1" ht="15.75" x14ac:dyDescent="0.25">
      <c r="A19" s="55"/>
      <c r="B19" s="50"/>
      <c r="C19" s="61"/>
      <c r="D19" s="61"/>
      <c r="E19" s="71"/>
      <c r="F19" s="71"/>
      <c r="G19" s="71"/>
      <c r="I19" s="68"/>
      <c r="J19" s="69"/>
    </row>
    <row r="20" spans="1:12" s="67" customFormat="1" ht="15.75" hidden="1" x14ac:dyDescent="0.25">
      <c r="A20" s="55"/>
      <c r="B20" s="50"/>
      <c r="C20" s="61">
        <v>0</v>
      </c>
      <c r="D20" s="61">
        <v>0</v>
      </c>
      <c r="E20" s="71"/>
      <c r="F20" s="71"/>
      <c r="G20" s="71"/>
      <c r="I20" s="68"/>
      <c r="J20" s="69"/>
    </row>
    <row r="21" spans="1:12" s="52" customFormat="1" ht="15.75" hidden="1" x14ac:dyDescent="0.25">
      <c r="A21" s="72"/>
      <c r="B21" s="64"/>
      <c r="C21" s="61">
        <v>0</v>
      </c>
      <c r="D21" s="61">
        <v>0</v>
      </c>
      <c r="E21" s="88"/>
      <c r="F21" s="88"/>
      <c r="G21" s="88"/>
      <c r="I21" s="53"/>
      <c r="J21" s="54"/>
    </row>
    <row r="22" spans="1:12" s="52" customFormat="1" ht="15.75" hidden="1" x14ac:dyDescent="0.25">
      <c r="A22" s="60" t="s">
        <v>11</v>
      </c>
      <c r="B22" s="64"/>
      <c r="C22" s="61">
        <v>0</v>
      </c>
      <c r="D22" s="61">
        <v>0</v>
      </c>
      <c r="E22" s="88"/>
      <c r="F22" s="88"/>
      <c r="G22" s="88"/>
      <c r="I22" s="53"/>
      <c r="J22" s="54"/>
    </row>
    <row r="23" spans="1:12" s="52" customFormat="1" ht="15.75" hidden="1" x14ac:dyDescent="0.25">
      <c r="A23" s="55"/>
      <c r="B23" s="64"/>
      <c r="C23" s="61">
        <v>0</v>
      </c>
      <c r="D23" s="61">
        <v>0</v>
      </c>
      <c r="E23" s="88"/>
      <c r="F23" s="88"/>
      <c r="G23" s="88"/>
      <c r="I23" s="53"/>
      <c r="J23" s="54"/>
    </row>
    <row r="24" spans="1:12" s="67" customFormat="1" ht="15.75" hidden="1" x14ac:dyDescent="0.25">
      <c r="A24" s="55" t="s">
        <v>12</v>
      </c>
      <c r="B24" s="50"/>
      <c r="C24" s="61">
        <v>0</v>
      </c>
      <c r="D24" s="61">
        <v>0</v>
      </c>
      <c r="E24" s="61"/>
      <c r="F24" s="61"/>
      <c r="G24" s="61"/>
      <c r="I24" s="68"/>
      <c r="J24" s="69"/>
    </row>
    <row r="25" spans="1:12" s="52" customFormat="1" ht="15.75" hidden="1" x14ac:dyDescent="0.25">
      <c r="A25" s="49"/>
      <c r="B25" s="50"/>
      <c r="C25" s="61">
        <v>0</v>
      </c>
      <c r="D25" s="61">
        <v>0</v>
      </c>
      <c r="E25" s="63"/>
      <c r="F25" s="63"/>
      <c r="G25" s="63"/>
      <c r="I25" s="53"/>
      <c r="J25" s="54"/>
    </row>
    <row r="26" spans="1:12" s="52" customFormat="1" ht="15.75" x14ac:dyDescent="0.25">
      <c r="A26" s="55" t="s">
        <v>13</v>
      </c>
      <c r="B26" s="50"/>
      <c r="C26" s="61"/>
      <c r="D26" s="61"/>
      <c r="E26" s="63"/>
      <c r="F26" s="63"/>
      <c r="G26" s="63"/>
      <c r="I26" s="53"/>
      <c r="J26" s="54"/>
      <c r="L26" s="74"/>
    </row>
    <row r="27" spans="1:12" s="52" customFormat="1" ht="15.75" x14ac:dyDescent="0.25">
      <c r="A27" s="60" t="s">
        <v>14</v>
      </c>
      <c r="B27" s="50"/>
      <c r="C27" s="61"/>
      <c r="D27" s="61"/>
      <c r="E27" s="63"/>
      <c r="F27" s="63"/>
      <c r="G27" s="63"/>
      <c r="I27" s="53"/>
      <c r="J27" s="54"/>
    </row>
    <row r="28" spans="1:12" s="52" customFormat="1" ht="15.75" x14ac:dyDescent="0.25">
      <c r="A28" s="55"/>
      <c r="B28" s="50"/>
      <c r="C28" s="61"/>
      <c r="D28" s="61"/>
      <c r="E28" s="63"/>
      <c r="F28" s="63"/>
      <c r="G28" s="63"/>
      <c r="I28" s="53"/>
      <c r="J28" s="54"/>
    </row>
    <row r="29" spans="1:12" s="52" customFormat="1" ht="18.75" x14ac:dyDescent="0.3">
      <c r="A29" s="96" t="s">
        <v>72</v>
      </c>
      <c r="B29" s="50"/>
      <c r="C29" s="61">
        <v>15000</v>
      </c>
      <c r="D29" s="61">
        <v>3330</v>
      </c>
      <c r="E29" s="63">
        <v>0</v>
      </c>
      <c r="F29" s="63">
        <v>31500</v>
      </c>
      <c r="G29" s="63">
        <v>10000</v>
      </c>
      <c r="I29" s="53"/>
      <c r="J29" s="54"/>
    </row>
    <row r="30" spans="1:12" s="102" customFormat="1" ht="15.75" x14ac:dyDescent="0.25">
      <c r="A30" s="141" t="s">
        <v>10</v>
      </c>
      <c r="B30" s="143"/>
      <c r="C30" s="61">
        <f>SUM(C29)</f>
        <v>15000</v>
      </c>
      <c r="D30" s="61">
        <v>3330</v>
      </c>
      <c r="E30" s="66">
        <f>SUM(E29)</f>
        <v>0</v>
      </c>
      <c r="F30" s="66">
        <f>SUM(F29)</f>
        <v>31500</v>
      </c>
      <c r="G30" s="66">
        <v>10000</v>
      </c>
      <c r="I30" s="103"/>
      <c r="J30" s="104"/>
    </row>
    <row r="31" spans="1:12" s="52" customFormat="1" ht="15.75" x14ac:dyDescent="0.25">
      <c r="A31" s="60" t="s">
        <v>15</v>
      </c>
      <c r="B31" s="50"/>
      <c r="C31" s="61"/>
      <c r="D31" s="61"/>
      <c r="E31" s="63"/>
      <c r="F31" s="63"/>
      <c r="G31" s="63"/>
      <c r="I31" s="53"/>
      <c r="J31" s="54"/>
    </row>
    <row r="32" spans="1:12" s="52" customFormat="1" ht="15.75" x14ac:dyDescent="0.25">
      <c r="A32" s="72"/>
      <c r="B32" s="50"/>
      <c r="C32" s="61"/>
      <c r="D32" s="61"/>
      <c r="E32" s="63"/>
      <c r="F32" s="63"/>
      <c r="G32" s="63"/>
      <c r="I32" s="53"/>
      <c r="J32" s="54"/>
    </row>
    <row r="33" spans="1:12" s="52" customFormat="1" ht="15.75" x14ac:dyDescent="0.25">
      <c r="A33" s="49" t="s">
        <v>4</v>
      </c>
      <c r="B33" s="50"/>
      <c r="C33" s="61">
        <v>500</v>
      </c>
      <c r="D33" s="61">
        <v>20598</v>
      </c>
      <c r="E33" s="63">
        <v>0</v>
      </c>
      <c r="F33" s="63">
        <v>56</v>
      </c>
      <c r="G33" s="63">
        <v>200</v>
      </c>
      <c r="I33" s="53"/>
      <c r="J33" s="54"/>
      <c r="L33" s="74"/>
    </row>
    <row r="34" spans="1:12" s="52" customFormat="1" ht="15.75" x14ac:dyDescent="0.25">
      <c r="A34" s="83" t="s">
        <v>43</v>
      </c>
      <c r="B34" s="50"/>
      <c r="C34" s="61">
        <v>300000</v>
      </c>
      <c r="D34" s="61">
        <v>14587</v>
      </c>
      <c r="E34" s="63">
        <v>0</v>
      </c>
      <c r="F34" s="63">
        <v>308448</v>
      </c>
      <c r="G34" s="63">
        <v>300000</v>
      </c>
      <c r="H34" s="75"/>
      <c r="I34" s="53"/>
      <c r="J34" s="54"/>
    </row>
    <row r="35" spans="1:12" s="52" customFormat="1" ht="15.75" x14ac:dyDescent="0.25">
      <c r="A35" s="76"/>
      <c r="B35" s="50"/>
      <c r="C35" s="61"/>
      <c r="D35" s="61"/>
      <c r="E35" s="63"/>
      <c r="F35" s="63"/>
      <c r="G35" s="63"/>
      <c r="I35" s="53"/>
      <c r="J35" s="54"/>
    </row>
    <row r="36" spans="1:12" s="67" customFormat="1" ht="15.75" x14ac:dyDescent="0.25">
      <c r="A36" s="137"/>
      <c r="B36" s="50"/>
      <c r="C36" s="61"/>
      <c r="D36" s="61"/>
      <c r="E36" s="94"/>
      <c r="F36" s="94"/>
      <c r="G36" s="94"/>
      <c r="I36" s="68"/>
      <c r="J36" s="69"/>
    </row>
    <row r="37" spans="1:12" s="52" customFormat="1" ht="15.75" x14ac:dyDescent="0.25">
      <c r="A37" s="144" t="s">
        <v>16</v>
      </c>
      <c r="B37" s="145"/>
      <c r="C37" s="61">
        <v>300000</v>
      </c>
      <c r="D37" s="61">
        <v>35184</v>
      </c>
      <c r="E37" s="66">
        <v>300000</v>
      </c>
      <c r="F37" s="66">
        <f>SUM(F33:F36)</f>
        <v>308504</v>
      </c>
      <c r="G37" s="66">
        <f>SUM(G33:G36)</f>
        <v>300200</v>
      </c>
      <c r="H37" s="50"/>
      <c r="I37" s="53"/>
      <c r="J37" s="54"/>
    </row>
    <row r="38" spans="1:12" s="52" customFormat="1" ht="15.75" x14ac:dyDescent="0.25">
      <c r="A38" s="55"/>
      <c r="B38" s="50"/>
      <c r="C38" s="61"/>
      <c r="D38" s="61"/>
      <c r="E38" s="71"/>
      <c r="F38" s="71"/>
      <c r="G38" s="71"/>
      <c r="I38" s="53"/>
      <c r="J38" s="54"/>
    </row>
    <row r="39" spans="1:12" ht="18.75" x14ac:dyDescent="0.3">
      <c r="A39" s="97" t="s">
        <v>71</v>
      </c>
      <c r="B39" s="32"/>
      <c r="C39" s="61">
        <v>0</v>
      </c>
      <c r="D39" s="61">
        <v>0</v>
      </c>
      <c r="E39" s="21">
        <v>0</v>
      </c>
      <c r="F39" s="21">
        <v>0</v>
      </c>
      <c r="G39" s="21">
        <v>0</v>
      </c>
    </row>
    <row r="40" spans="1:12" ht="18.75" x14ac:dyDescent="0.3">
      <c r="A40" s="97"/>
      <c r="B40" s="32"/>
      <c r="C40" s="61">
        <v>0</v>
      </c>
      <c r="D40" s="61">
        <v>0</v>
      </c>
      <c r="E40" s="21"/>
      <c r="F40" s="21"/>
      <c r="G40" s="21"/>
    </row>
    <row r="41" spans="1:12" s="99" customFormat="1" ht="18.75" x14ac:dyDescent="0.3">
      <c r="A41" s="98" t="s">
        <v>0</v>
      </c>
      <c r="B41" s="146"/>
      <c r="C41" s="61">
        <v>333800</v>
      </c>
      <c r="D41" s="61">
        <v>112855</v>
      </c>
      <c r="E41" s="147">
        <f>SUM(E10+E18+E30+E37)</f>
        <v>300000</v>
      </c>
      <c r="F41" s="147">
        <f>SUM(F10+F18+F30+F37)</f>
        <v>403443</v>
      </c>
      <c r="G41" s="147">
        <f>SUM(G10+G18+G30+G37)</f>
        <v>412200</v>
      </c>
      <c r="I41" s="100"/>
      <c r="J41" s="101"/>
    </row>
    <row r="42" spans="1:12" ht="14.25" customHeight="1" x14ac:dyDescent="0.25">
      <c r="A42" s="148"/>
      <c r="B42" s="33"/>
      <c r="C42" s="25"/>
      <c r="D42" s="25"/>
      <c r="E42" s="89"/>
      <c r="F42" s="89"/>
      <c r="G42" s="14"/>
    </row>
    <row r="43" spans="1:12" s="161" customFormat="1" ht="14.25" customHeight="1" x14ac:dyDescent="0.25">
      <c r="A43" s="154"/>
      <c r="B43" s="155"/>
      <c r="C43" s="156"/>
      <c r="D43" s="156"/>
      <c r="E43" s="157"/>
      <c r="F43" s="157"/>
      <c r="G43" s="154"/>
      <c r="H43" s="158"/>
      <c r="I43" s="159"/>
      <c r="J43" s="160"/>
    </row>
    <row r="44" spans="1:12" ht="20.25" x14ac:dyDescent="0.3">
      <c r="A44" s="163" t="s">
        <v>302</v>
      </c>
      <c r="B44" s="164"/>
      <c r="C44" s="164"/>
      <c r="D44" s="164"/>
      <c r="E44" s="164"/>
      <c r="F44" s="164"/>
      <c r="G44" s="164"/>
    </row>
    <row r="45" spans="1:12" ht="15.75" x14ac:dyDescent="0.25">
      <c r="A45" s="165" t="s">
        <v>46</v>
      </c>
      <c r="B45" s="166"/>
      <c r="C45" s="166"/>
      <c r="D45" s="166"/>
      <c r="E45" s="166"/>
      <c r="F45" s="166"/>
      <c r="G45" s="166"/>
    </row>
    <row r="46" spans="1:12" ht="15.75" x14ac:dyDescent="0.25">
      <c r="A46" s="49"/>
      <c r="B46" s="50"/>
      <c r="C46" s="51" t="s">
        <v>30</v>
      </c>
      <c r="D46" s="51" t="s">
        <v>5</v>
      </c>
      <c r="E46" s="51" t="s">
        <v>30</v>
      </c>
      <c r="F46" s="51" t="s">
        <v>5</v>
      </c>
      <c r="G46" s="51" t="s">
        <v>30</v>
      </c>
      <c r="H46" s="37"/>
      <c r="J46"/>
      <c r="K46" s="5"/>
    </row>
    <row r="47" spans="1:12" ht="15.75" x14ac:dyDescent="0.25">
      <c r="A47" s="137" t="s">
        <v>17</v>
      </c>
      <c r="B47" s="138"/>
      <c r="C47" s="170" t="s">
        <v>301</v>
      </c>
      <c r="D47" s="151">
        <v>2022</v>
      </c>
      <c r="E47" s="151">
        <v>2022</v>
      </c>
      <c r="F47" s="151">
        <v>2021</v>
      </c>
      <c r="G47" s="151">
        <v>2021</v>
      </c>
      <c r="I47" s="149"/>
      <c r="J47" s="150"/>
    </row>
    <row r="48" spans="1:12" ht="15.75" x14ac:dyDescent="0.25">
      <c r="A48" s="55"/>
      <c r="B48" s="50"/>
      <c r="C48" s="77"/>
      <c r="D48" s="77"/>
      <c r="E48" s="78"/>
      <c r="F48" s="78"/>
      <c r="G48" s="78"/>
    </row>
    <row r="49" spans="1:10" s="9" customFormat="1" ht="15.75" x14ac:dyDescent="0.25">
      <c r="A49" s="60" t="s">
        <v>18</v>
      </c>
      <c r="B49" s="50"/>
      <c r="C49" s="77"/>
      <c r="D49" s="77"/>
      <c r="E49" s="78"/>
      <c r="F49" s="78"/>
      <c r="G49" s="78"/>
      <c r="H49" s="37"/>
      <c r="I49" s="15"/>
      <c r="J49" s="8"/>
    </row>
    <row r="50" spans="1:10" ht="15.75" x14ac:dyDescent="0.25">
      <c r="A50" s="55"/>
      <c r="B50" s="50"/>
      <c r="C50" s="77"/>
      <c r="D50" s="77"/>
      <c r="E50" s="78"/>
      <c r="F50" s="78"/>
      <c r="G50" s="78"/>
    </row>
    <row r="51" spans="1:10" ht="15.75" hidden="1" x14ac:dyDescent="0.25">
      <c r="A51" s="55" t="s">
        <v>19</v>
      </c>
      <c r="B51" s="50"/>
      <c r="C51" s="79"/>
      <c r="D51" s="79"/>
      <c r="E51" s="80"/>
      <c r="F51" s="80"/>
      <c r="G51" s="80"/>
    </row>
    <row r="52" spans="1:10" ht="15.75" hidden="1" x14ac:dyDescent="0.25">
      <c r="A52" s="49" t="s">
        <v>31</v>
      </c>
      <c r="B52" s="50"/>
      <c r="C52" s="62"/>
      <c r="D52" s="62"/>
      <c r="E52" s="63"/>
      <c r="F52" s="63"/>
      <c r="G52" s="63"/>
    </row>
    <row r="53" spans="1:10" ht="15.75" hidden="1" x14ac:dyDescent="0.25">
      <c r="A53" s="72"/>
      <c r="B53" s="64"/>
      <c r="C53" s="73"/>
      <c r="D53" s="73"/>
      <c r="E53" s="88"/>
      <c r="F53" s="88"/>
      <c r="G53" s="88"/>
    </row>
    <row r="54" spans="1:10" ht="15.75" hidden="1" x14ac:dyDescent="0.25">
      <c r="A54" s="81" t="s">
        <v>10</v>
      </c>
      <c r="B54" s="50"/>
      <c r="C54" s="65">
        <f>SUM(C52:C53)</f>
        <v>0</v>
      </c>
      <c r="D54" s="65"/>
      <c r="E54" s="66"/>
      <c r="F54" s="66"/>
      <c r="G54" s="66"/>
    </row>
    <row r="55" spans="1:10" ht="15.75" hidden="1" x14ac:dyDescent="0.25">
      <c r="A55" s="81"/>
      <c r="B55" s="50"/>
      <c r="C55" s="70"/>
      <c r="D55" s="70"/>
      <c r="E55" s="71"/>
      <c r="F55" s="71"/>
      <c r="G55" s="71"/>
    </row>
    <row r="56" spans="1:10" ht="15.75" hidden="1" x14ac:dyDescent="0.25">
      <c r="A56" s="49"/>
      <c r="B56" s="64"/>
      <c r="C56" s="73"/>
      <c r="D56" s="73"/>
      <c r="E56" s="88"/>
      <c r="F56" s="88"/>
      <c r="G56" s="88"/>
    </row>
    <row r="57" spans="1:10" s="9" customFormat="1" ht="15.75" x14ac:dyDescent="0.25">
      <c r="A57" s="55" t="s">
        <v>20</v>
      </c>
      <c r="B57" s="50"/>
      <c r="C57" s="70"/>
      <c r="D57" s="70"/>
      <c r="E57" s="71"/>
      <c r="F57" s="71"/>
      <c r="G57" s="71"/>
      <c r="H57" s="37"/>
      <c r="I57" s="15"/>
      <c r="J57" s="8"/>
    </row>
    <row r="58" spans="1:10" ht="15.75" x14ac:dyDescent="0.25">
      <c r="A58" s="49" t="s">
        <v>45</v>
      </c>
      <c r="B58" s="50"/>
      <c r="C58" s="63">
        <v>100000</v>
      </c>
      <c r="D58" s="63">
        <v>49869</v>
      </c>
      <c r="E58" s="63">
        <v>0</v>
      </c>
      <c r="F58" s="63">
        <v>128563</v>
      </c>
      <c r="G58" s="63">
        <v>100000</v>
      </c>
    </row>
    <row r="59" spans="1:10" ht="15.75" x14ac:dyDescent="0.25">
      <c r="A59" s="141" t="s">
        <v>10</v>
      </c>
      <c r="B59" s="142"/>
      <c r="C59" s="152">
        <f>SUM(C58)</f>
        <v>100000</v>
      </c>
      <c r="D59" s="66">
        <f>SUM(D58)</f>
        <v>49869</v>
      </c>
      <c r="E59" s="63">
        <v>0</v>
      </c>
      <c r="F59" s="152">
        <f>SUM(F58)</f>
        <v>128563</v>
      </c>
      <c r="G59" s="66">
        <v>100000</v>
      </c>
    </row>
    <row r="60" spans="1:10" ht="15.75" x14ac:dyDescent="0.25">
      <c r="A60" s="49"/>
      <c r="B60" s="50"/>
      <c r="C60" s="63"/>
      <c r="D60" s="62"/>
      <c r="E60" s="63"/>
      <c r="F60" s="63"/>
      <c r="G60" s="63"/>
    </row>
    <row r="61" spans="1:10" s="9" customFormat="1" ht="15.75" x14ac:dyDescent="0.25">
      <c r="A61" s="60" t="s">
        <v>21</v>
      </c>
      <c r="B61" s="64"/>
      <c r="C61" s="63"/>
      <c r="D61" s="62"/>
      <c r="E61" s="63"/>
      <c r="F61" s="63"/>
      <c r="G61" s="63"/>
      <c r="H61" s="37"/>
      <c r="I61" s="15"/>
      <c r="J61" s="8"/>
    </row>
    <row r="62" spans="1:10" ht="15.75" x14ac:dyDescent="0.25">
      <c r="A62" s="49" t="s">
        <v>3</v>
      </c>
      <c r="B62" s="50"/>
      <c r="C62" s="63">
        <v>5000</v>
      </c>
      <c r="D62" s="62"/>
      <c r="E62" s="63">
        <v>0</v>
      </c>
      <c r="F62" s="63">
        <v>0</v>
      </c>
      <c r="G62" s="63">
        <v>5000</v>
      </c>
      <c r="I62" s="16"/>
      <c r="J62" s="17"/>
    </row>
    <row r="63" spans="1:10" ht="15.75" x14ac:dyDescent="0.25">
      <c r="A63" s="49" t="s">
        <v>28</v>
      </c>
      <c r="B63" s="50"/>
      <c r="C63" s="63">
        <v>14500</v>
      </c>
      <c r="D63" s="63"/>
      <c r="F63" s="63">
        <v>0</v>
      </c>
      <c r="G63" s="63">
        <v>1000</v>
      </c>
      <c r="I63" s="16"/>
      <c r="J63" s="17"/>
    </row>
    <row r="64" spans="1:10" ht="15.75" x14ac:dyDescent="0.25">
      <c r="A64" s="49" t="s">
        <v>29</v>
      </c>
      <c r="B64" s="64"/>
      <c r="C64" s="63">
        <v>5000</v>
      </c>
      <c r="D64" s="63">
        <v>7709</v>
      </c>
      <c r="E64" s="63"/>
      <c r="F64" s="63">
        <v>2337</v>
      </c>
      <c r="G64" s="63">
        <v>5000</v>
      </c>
    </row>
    <row r="65" spans="1:10" ht="15.75" x14ac:dyDescent="0.25">
      <c r="A65" s="49" t="s">
        <v>2</v>
      </c>
      <c r="B65" s="64"/>
      <c r="C65" s="63">
        <v>26500</v>
      </c>
      <c r="D65" s="63">
        <v>26000</v>
      </c>
      <c r="F65" s="113">
        <v>54500</v>
      </c>
      <c r="G65" s="63">
        <v>55000</v>
      </c>
    </row>
    <row r="66" spans="1:10" ht="15.75" x14ac:dyDescent="0.25">
      <c r="A66" s="49" t="s">
        <v>53</v>
      </c>
      <c r="B66" s="64"/>
      <c r="C66" s="63">
        <v>15500</v>
      </c>
      <c r="D66" s="63">
        <v>12009</v>
      </c>
      <c r="F66" s="63">
        <v>0</v>
      </c>
      <c r="G66" s="63">
        <v>0</v>
      </c>
    </row>
    <row r="67" spans="1:10" ht="15.75" x14ac:dyDescent="0.25">
      <c r="A67" s="49" t="s">
        <v>54</v>
      </c>
      <c r="B67" s="64"/>
      <c r="C67" s="63">
        <v>0</v>
      </c>
      <c r="D67" s="63">
        <v>7328</v>
      </c>
      <c r="F67" s="63">
        <v>0</v>
      </c>
      <c r="G67" s="63">
        <v>0</v>
      </c>
    </row>
    <row r="68" spans="1:10" ht="15.75" x14ac:dyDescent="0.25">
      <c r="A68" s="82" t="s">
        <v>22</v>
      </c>
      <c r="C68" s="63">
        <v>2000</v>
      </c>
      <c r="D68" s="63">
        <v>11440</v>
      </c>
      <c r="E68" s="153">
        <v>0</v>
      </c>
      <c r="F68" s="153">
        <v>272</v>
      </c>
      <c r="G68" s="153">
        <v>3500</v>
      </c>
    </row>
    <row r="69" spans="1:10" ht="15.75" x14ac:dyDescent="0.25">
      <c r="A69" s="141" t="s">
        <v>10</v>
      </c>
      <c r="B69" s="142"/>
      <c r="C69" s="152">
        <f>SUM(C62:C68)</f>
        <v>68500</v>
      </c>
      <c r="D69" s="66">
        <f>SUM(D62:D68)</f>
        <v>64486</v>
      </c>
      <c r="E69" s="66">
        <f>SUM(E62:E68)</f>
        <v>0</v>
      </c>
      <c r="F69" s="66">
        <f>SUM(F62:F68)</f>
        <v>57109</v>
      </c>
      <c r="G69" s="66">
        <f>SUM(G62:G68)</f>
        <v>69500</v>
      </c>
    </row>
    <row r="70" spans="1:10" s="9" customFormat="1" ht="15.75" hidden="1" x14ac:dyDescent="0.25">
      <c r="A70" s="60" t="s">
        <v>23</v>
      </c>
      <c r="B70" s="50"/>
      <c r="C70" s="63">
        <v>0</v>
      </c>
      <c r="D70" s="62"/>
      <c r="E70" s="63"/>
      <c r="F70" s="63"/>
      <c r="G70" s="63"/>
      <c r="H70" s="37"/>
      <c r="I70" s="15"/>
      <c r="J70" s="8"/>
    </row>
    <row r="71" spans="1:10" s="9" customFormat="1" hidden="1" x14ac:dyDescent="0.2">
      <c r="A71" s="49" t="s">
        <v>24</v>
      </c>
      <c r="B71" s="50"/>
      <c r="C71" s="63">
        <v>0</v>
      </c>
      <c r="D71" s="62"/>
      <c r="E71" s="63"/>
      <c r="F71" s="63"/>
      <c r="G71" s="63"/>
      <c r="H71" s="37"/>
      <c r="I71" s="15"/>
      <c r="J71" s="8"/>
    </row>
    <row r="72" spans="1:10" s="9" customFormat="1" hidden="1" x14ac:dyDescent="0.2">
      <c r="A72" s="49" t="s">
        <v>25</v>
      </c>
      <c r="B72" s="50"/>
      <c r="C72" s="63">
        <v>0</v>
      </c>
      <c r="D72" s="62"/>
      <c r="E72" s="63"/>
      <c r="F72" s="63"/>
      <c r="G72" s="63"/>
      <c r="H72" s="37"/>
      <c r="I72" s="15"/>
      <c r="J72" s="8"/>
    </row>
    <row r="73" spans="1:10" ht="15.75" hidden="1" x14ac:dyDescent="0.25">
      <c r="A73" s="72"/>
      <c r="B73" s="50"/>
      <c r="C73" s="63">
        <v>0</v>
      </c>
      <c r="D73" s="62"/>
      <c r="E73" s="63"/>
      <c r="F73" s="63"/>
      <c r="G73" s="63"/>
    </row>
    <row r="74" spans="1:10" ht="15.75" hidden="1" x14ac:dyDescent="0.25">
      <c r="A74" s="55" t="s">
        <v>10</v>
      </c>
      <c r="B74" s="50"/>
      <c r="C74" s="63">
        <v>0</v>
      </c>
      <c r="D74" s="65"/>
      <c r="E74" s="66"/>
      <c r="F74" s="66"/>
      <c r="G74" s="66"/>
    </row>
    <row r="75" spans="1:10" ht="15.75" hidden="1" x14ac:dyDescent="0.25">
      <c r="A75" s="49"/>
      <c r="B75" s="50"/>
      <c r="C75" s="63">
        <v>0</v>
      </c>
      <c r="D75" s="62"/>
      <c r="E75" s="63"/>
      <c r="F75" s="63"/>
      <c r="G75" s="63"/>
    </row>
    <row r="76" spans="1:10" ht="15.75" x14ac:dyDescent="0.25">
      <c r="A76" s="49"/>
      <c r="B76" s="50"/>
      <c r="C76" s="63"/>
      <c r="D76" s="62"/>
      <c r="E76" s="63"/>
      <c r="F76" s="63"/>
      <c r="G76" s="63"/>
    </row>
    <row r="77" spans="1:10" ht="15.75" x14ac:dyDescent="0.25">
      <c r="A77" s="60" t="s">
        <v>23</v>
      </c>
      <c r="B77" s="50"/>
      <c r="C77" s="63"/>
      <c r="D77" s="62"/>
      <c r="E77" s="63"/>
      <c r="F77" s="63"/>
      <c r="G77" s="63"/>
    </row>
    <row r="78" spans="1:10" ht="15.75" x14ac:dyDescent="0.25">
      <c r="A78" s="49" t="s">
        <v>23</v>
      </c>
      <c r="B78" s="50"/>
      <c r="C78" s="63">
        <v>1000</v>
      </c>
      <c r="D78" s="63">
        <v>0</v>
      </c>
      <c r="E78" s="63">
        <v>0</v>
      </c>
      <c r="F78" s="63">
        <v>1550</v>
      </c>
      <c r="G78" s="63">
        <v>220</v>
      </c>
    </row>
    <row r="79" spans="1:10" ht="15.75" x14ac:dyDescent="0.25">
      <c r="A79" s="83" t="s">
        <v>57</v>
      </c>
      <c r="B79" s="50"/>
      <c r="C79" s="169">
        <v>0</v>
      </c>
      <c r="D79" s="63">
        <v>-365173</v>
      </c>
      <c r="E79" s="63">
        <v>0</v>
      </c>
      <c r="F79" s="135">
        <v>0</v>
      </c>
      <c r="G79" s="63">
        <v>0</v>
      </c>
    </row>
    <row r="80" spans="1:10" ht="15.75" x14ac:dyDescent="0.25">
      <c r="A80" s="141" t="s">
        <v>10</v>
      </c>
      <c r="B80" s="142"/>
      <c r="C80" s="152">
        <v>1000</v>
      </c>
      <c r="D80" s="66">
        <v>-365173</v>
      </c>
      <c r="E80" s="66">
        <f>SUM(E78:E79)</f>
        <v>0</v>
      </c>
      <c r="F80" s="66">
        <f>SUM(F78:F79)</f>
        <v>1550</v>
      </c>
      <c r="G80" s="66">
        <v>220</v>
      </c>
    </row>
    <row r="81" spans="1:10" ht="15.75" x14ac:dyDescent="0.25">
      <c r="A81" s="55"/>
      <c r="B81" s="50"/>
      <c r="C81" s="63"/>
      <c r="D81" s="70"/>
      <c r="E81" s="71"/>
      <c r="F81" s="71"/>
      <c r="G81" s="71"/>
    </row>
    <row r="82" spans="1:10" ht="15.75" x14ac:dyDescent="0.25">
      <c r="A82" s="141" t="s">
        <v>26</v>
      </c>
      <c r="B82" s="142"/>
      <c r="C82" s="66">
        <v>169500</v>
      </c>
      <c r="D82" s="65"/>
      <c r="E82" s="66">
        <f>SUM(D59+E69+E80)</f>
        <v>49869</v>
      </c>
      <c r="F82" s="66">
        <f>SUM(F59+F69+F80)</f>
        <v>187222</v>
      </c>
      <c r="G82" s="66">
        <f>SUM(G59+G69+G80)</f>
        <v>169720</v>
      </c>
    </row>
    <row r="83" spans="1:10" ht="15.75" x14ac:dyDescent="0.25">
      <c r="A83" s="49"/>
      <c r="B83" s="50"/>
      <c r="C83" s="152"/>
      <c r="D83" s="62"/>
      <c r="E83" s="63"/>
      <c r="F83" s="63"/>
      <c r="G83" s="63"/>
    </row>
    <row r="84" spans="1:10" ht="20.25" customHeight="1" x14ac:dyDescent="0.25">
      <c r="A84" s="141" t="s">
        <v>27</v>
      </c>
      <c r="B84" s="142"/>
      <c r="C84" s="66">
        <v>164300</v>
      </c>
      <c r="D84" s="66">
        <v>-381259</v>
      </c>
      <c r="E84" s="66">
        <f>SUM(E41-E82)</f>
        <v>250131</v>
      </c>
      <c r="F84" s="66">
        <f>SUM(F41-F82)</f>
        <v>216221</v>
      </c>
      <c r="G84" s="66">
        <f>SUM(G41-G82)</f>
        <v>242480</v>
      </c>
    </row>
    <row r="85" spans="1:10" s="9" customFormat="1" ht="15.75" x14ac:dyDescent="0.25">
      <c r="A85" s="55"/>
      <c r="B85" s="84"/>
      <c r="C85" s="70"/>
      <c r="D85" s="70"/>
      <c r="E85" s="71"/>
      <c r="G85" s="71"/>
      <c r="H85" s="37"/>
      <c r="I85" s="15"/>
      <c r="J85" s="8"/>
    </row>
    <row r="86" spans="1:10" s="9" customFormat="1" x14ac:dyDescent="0.25">
      <c r="A86" s="6" t="s">
        <v>56</v>
      </c>
      <c r="B86" s="34"/>
      <c r="C86" s="27"/>
      <c r="D86" s="27"/>
      <c r="E86" s="90"/>
      <c r="F86" s="90"/>
      <c r="G86" s="1"/>
      <c r="H86" s="37"/>
      <c r="I86" s="15"/>
      <c r="J86" s="8"/>
    </row>
    <row r="87" spans="1:10" s="9" customFormat="1" ht="24.95" customHeight="1" x14ac:dyDescent="0.2">
      <c r="A87" s="6"/>
      <c r="B87" s="34"/>
      <c r="C87" s="26"/>
      <c r="D87" s="26"/>
      <c r="E87" s="18"/>
      <c r="F87" s="18"/>
      <c r="G87" s="18"/>
      <c r="H87" s="37"/>
      <c r="I87" s="15"/>
      <c r="J87" s="8"/>
    </row>
    <row r="88" spans="1:10" s="9" customFormat="1" ht="12.75" x14ac:dyDescent="0.2">
      <c r="A88" s="7"/>
      <c r="B88" s="34"/>
      <c r="C88" s="28"/>
      <c r="D88" s="28"/>
      <c r="E88" s="10"/>
      <c r="F88" s="10"/>
      <c r="G88" s="10"/>
      <c r="H88" s="37"/>
      <c r="I88" s="15"/>
      <c r="J88" s="8"/>
    </row>
    <row r="89" spans="1:10" x14ac:dyDescent="0.25">
      <c r="A89" s="13"/>
      <c r="B89" s="33"/>
      <c r="C89" s="25"/>
      <c r="D89" s="25"/>
      <c r="E89" s="89"/>
      <c r="F89" s="89"/>
      <c r="G89" s="14"/>
    </row>
    <row r="90" spans="1:10" ht="12" customHeight="1" x14ac:dyDescent="0.35">
      <c r="A90" s="42"/>
    </row>
    <row r="91" spans="1:10" x14ac:dyDescent="0.25">
      <c r="A91" s="2"/>
      <c r="G91" s="2"/>
    </row>
    <row r="92" spans="1:10" x14ac:dyDescent="0.25">
      <c r="A92" s="86"/>
      <c r="B92" s="39"/>
      <c r="C92" s="40"/>
      <c r="D92" s="40"/>
      <c r="E92" s="91"/>
      <c r="F92" s="91"/>
      <c r="G92" s="41"/>
    </row>
    <row r="93" spans="1:10" x14ac:dyDescent="0.25">
      <c r="A93" s="11"/>
    </row>
    <row r="94" spans="1:10" x14ac:dyDescent="0.25">
      <c r="A94" s="11"/>
    </row>
    <row r="95" spans="1:10" x14ac:dyDescent="0.25">
      <c r="A95" s="11"/>
    </row>
    <row r="96" spans="1:10" x14ac:dyDescent="0.25">
      <c r="A96" s="11"/>
    </row>
    <row r="97" spans="1:10" x14ac:dyDescent="0.25">
      <c r="A97" s="11"/>
    </row>
    <row r="98" spans="1:10" x14ac:dyDescent="0.25">
      <c r="A98" s="11"/>
    </row>
    <row r="99" spans="1:10" x14ac:dyDescent="0.25">
      <c r="A99" s="11"/>
    </row>
    <row r="100" spans="1:10" x14ac:dyDescent="0.25">
      <c r="A100" s="11"/>
    </row>
    <row r="101" spans="1:10" s="2" customFormat="1" x14ac:dyDescent="0.25">
      <c r="A101" s="43"/>
      <c r="B101" s="44"/>
      <c r="C101" s="45"/>
      <c r="D101" s="45"/>
      <c r="E101" s="92"/>
      <c r="F101" s="92"/>
      <c r="H101" s="46"/>
      <c r="I101" s="47"/>
      <c r="J101" s="48"/>
    </row>
    <row r="102" spans="1:10" x14ac:dyDescent="0.25">
      <c r="A102" s="12"/>
      <c r="B102" s="35"/>
      <c r="C102" s="29"/>
      <c r="D102" s="29"/>
      <c r="E102" s="93"/>
      <c r="F102" s="93"/>
      <c r="G102" s="22"/>
    </row>
  </sheetData>
  <mergeCells count="4">
    <mergeCell ref="A2:G2"/>
    <mergeCell ref="A44:G44"/>
    <mergeCell ref="A3:G3"/>
    <mergeCell ref="A45:G45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headerFooter>
    <oddHeader>&amp;C&amp;F</oddHeader>
    <oddFooter>&amp;LÅrsmøte 2022 Budsjett&amp;RSide &amp;P av &amp;N</oddFooter>
  </headerFooter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2F9F-D3E5-4614-AB33-FF5343BDB333}">
  <dimension ref="A1:A15"/>
  <sheetViews>
    <sheetView workbookViewId="0"/>
  </sheetViews>
  <sheetFormatPr baseColWidth="10" defaultColWidth="11.42578125" defaultRowHeight="15" x14ac:dyDescent="0.25"/>
  <sheetData>
    <row r="1" spans="1:1" x14ac:dyDescent="0.25">
      <c r="A1" t="s">
        <v>61</v>
      </c>
    </row>
    <row r="3" spans="1:1" x14ac:dyDescent="0.25">
      <c r="A3" s="2" t="s">
        <v>62</v>
      </c>
    </row>
    <row r="5" spans="1:1" x14ac:dyDescent="0.25">
      <c r="A5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10" spans="1:1" x14ac:dyDescent="0.25">
      <c r="A10" t="s">
        <v>66</v>
      </c>
    </row>
    <row r="13" spans="1:1" x14ac:dyDescent="0.25">
      <c r="A13" s="2" t="s">
        <v>60</v>
      </c>
    </row>
    <row r="14" spans="1:1" x14ac:dyDescent="0.25">
      <c r="A14" t="s">
        <v>67</v>
      </c>
    </row>
    <row r="15" spans="1:1" x14ac:dyDescent="0.25">
      <c r="A15" t="s">
        <v>68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205B-B7E1-4157-997D-B5EA4AF773FB}">
  <dimension ref="A1:H18"/>
  <sheetViews>
    <sheetView workbookViewId="0">
      <selection activeCell="G18" sqref="G18"/>
    </sheetView>
  </sheetViews>
  <sheetFormatPr baseColWidth="10" defaultColWidth="11.42578125" defaultRowHeight="15" x14ac:dyDescent="0.25"/>
  <sheetData>
    <row r="1" spans="1:8" ht="26.25" x14ac:dyDescent="0.4">
      <c r="A1" s="85" t="s">
        <v>58</v>
      </c>
    </row>
    <row r="2" spans="1:8" x14ac:dyDescent="0.25">
      <c r="A2" s="6" t="s">
        <v>35</v>
      </c>
      <c r="B2" s="32"/>
      <c r="C2" s="24"/>
      <c r="D2" s="30"/>
      <c r="E2" s="20">
        <v>7900</v>
      </c>
    </row>
    <row r="3" spans="1:8" x14ac:dyDescent="0.25">
      <c r="A3" s="6" t="s">
        <v>36</v>
      </c>
      <c r="B3" s="32"/>
      <c r="C3" s="24"/>
      <c r="D3" s="30"/>
      <c r="E3" s="20">
        <v>0</v>
      </c>
    </row>
    <row r="4" spans="1:8" x14ac:dyDescent="0.25">
      <c r="A4" s="6" t="s">
        <v>42</v>
      </c>
      <c r="B4" s="32"/>
      <c r="C4" s="24"/>
      <c r="D4" s="30"/>
      <c r="E4" s="20">
        <v>0</v>
      </c>
    </row>
    <row r="5" spans="1:8" x14ac:dyDescent="0.25">
      <c r="A5" s="6" t="s">
        <v>47</v>
      </c>
      <c r="B5" s="32"/>
      <c r="C5" s="24"/>
      <c r="D5" s="30"/>
      <c r="E5" s="20">
        <v>43500</v>
      </c>
    </row>
    <row r="6" spans="1:8" x14ac:dyDescent="0.25">
      <c r="A6" s="6" t="s">
        <v>37</v>
      </c>
      <c r="B6" s="32"/>
      <c r="C6" s="24"/>
      <c r="D6" s="30"/>
      <c r="E6" s="20">
        <v>6600</v>
      </c>
    </row>
    <row r="10" spans="1:8" ht="23.25" x14ac:dyDescent="0.25">
      <c r="A10" s="6" t="s">
        <v>49</v>
      </c>
      <c r="B10" s="32" t="s">
        <v>52</v>
      </c>
      <c r="C10" s="24"/>
      <c r="D10" s="19"/>
      <c r="E10" s="20" t="e">
        <f>#REF!</f>
        <v>#REF!</v>
      </c>
      <c r="F10" s="3"/>
      <c r="G10" s="4" t="s">
        <v>55</v>
      </c>
      <c r="H10" s="5"/>
    </row>
    <row r="12" spans="1:8" x14ac:dyDescent="0.25">
      <c r="A12" s="6" t="s">
        <v>33</v>
      </c>
      <c r="B12" s="32"/>
      <c r="C12" s="24"/>
      <c r="D12" s="19"/>
      <c r="E12" s="20">
        <v>0</v>
      </c>
      <c r="F12" s="3"/>
      <c r="G12" s="4"/>
      <c r="H12" s="5"/>
    </row>
    <row r="13" spans="1:8" x14ac:dyDescent="0.25">
      <c r="A13" s="6" t="s">
        <v>34</v>
      </c>
      <c r="B13" s="32"/>
      <c r="C13" s="24"/>
      <c r="D13" s="19"/>
      <c r="E13" s="20">
        <v>17444</v>
      </c>
      <c r="F13" s="3"/>
      <c r="G13" s="4"/>
      <c r="H13" s="5"/>
    </row>
    <row r="14" spans="1:8" x14ac:dyDescent="0.25">
      <c r="A14" s="6" t="s">
        <v>38</v>
      </c>
      <c r="B14" s="32"/>
      <c r="C14" s="24"/>
      <c r="D14" s="19"/>
      <c r="E14" s="20">
        <v>0</v>
      </c>
      <c r="F14" s="3"/>
      <c r="G14" s="4"/>
      <c r="H14" s="5"/>
    </row>
    <row r="15" spans="1:8" x14ac:dyDescent="0.25">
      <c r="A15" s="6" t="s">
        <v>39</v>
      </c>
      <c r="B15" s="32"/>
      <c r="C15" s="24"/>
      <c r="D15" s="19"/>
      <c r="E15" s="20">
        <v>3711</v>
      </c>
      <c r="F15" s="3"/>
      <c r="G15" s="4"/>
      <c r="H15" s="5"/>
    </row>
    <row r="16" spans="1:8" x14ac:dyDescent="0.25">
      <c r="A16" s="6" t="s">
        <v>40</v>
      </c>
      <c r="B16" s="32"/>
      <c r="C16" s="24"/>
      <c r="D16" s="19"/>
      <c r="E16" s="20">
        <v>74845</v>
      </c>
      <c r="F16" s="3"/>
      <c r="G16" s="4"/>
      <c r="H16" s="5"/>
    </row>
    <row r="17" spans="1:8" x14ac:dyDescent="0.25">
      <c r="A17" s="6" t="s">
        <v>41</v>
      </c>
      <c r="B17" s="32"/>
      <c r="C17" s="24"/>
      <c r="D17" s="19"/>
      <c r="E17" s="20" t="s">
        <v>48</v>
      </c>
      <c r="F17" s="3"/>
      <c r="G17" s="4"/>
      <c r="H17" s="5"/>
    </row>
    <row r="18" spans="1:8" ht="23.25" x14ac:dyDescent="0.25">
      <c r="A18" s="6" t="s">
        <v>50</v>
      </c>
      <c r="B18" s="31"/>
      <c r="C18" s="24"/>
      <c r="D18" s="19"/>
      <c r="E18" s="20">
        <v>181533</v>
      </c>
      <c r="F18" s="32" t="s">
        <v>51</v>
      </c>
      <c r="G18" s="4" t="s">
        <v>59</v>
      </c>
      <c r="H18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5F033-4645-4566-AF3C-276DC525AE71}">
  <dimension ref="A1:I139"/>
  <sheetViews>
    <sheetView topLeftCell="A61" zoomScaleNormal="100" workbookViewId="0">
      <selection activeCell="G84" sqref="G84"/>
    </sheetView>
  </sheetViews>
  <sheetFormatPr baseColWidth="10" defaultColWidth="9.140625" defaultRowHeight="12.75" x14ac:dyDescent="0.2"/>
  <cols>
    <col min="1" max="1" width="23.42578125" style="108" customWidth="1"/>
    <col min="2" max="2" width="41.28515625" style="108" customWidth="1"/>
    <col min="3" max="3" width="24.42578125" style="108" customWidth="1"/>
    <col min="4" max="4" width="28.28515625" style="108" customWidth="1"/>
    <col min="5" max="5" width="17.7109375" style="108" customWidth="1"/>
    <col min="6" max="6" width="15.85546875" style="108" customWidth="1"/>
    <col min="7" max="7" width="16.28515625" style="108" customWidth="1"/>
    <col min="8" max="9" width="17.42578125" style="108" customWidth="1"/>
    <col min="10" max="256" width="9.140625" style="108"/>
    <col min="257" max="257" width="23.42578125" style="108" customWidth="1"/>
    <col min="258" max="258" width="41.28515625" style="108" customWidth="1"/>
    <col min="259" max="259" width="24.42578125" style="108" customWidth="1"/>
    <col min="260" max="260" width="28.28515625" style="108" customWidth="1"/>
    <col min="261" max="261" width="17.7109375" style="108" customWidth="1"/>
    <col min="262" max="262" width="15.85546875" style="108" customWidth="1"/>
    <col min="263" max="263" width="16.28515625" style="108" customWidth="1"/>
    <col min="264" max="265" width="17.42578125" style="108" customWidth="1"/>
    <col min="266" max="512" width="9.140625" style="108"/>
    <col min="513" max="513" width="23.42578125" style="108" customWidth="1"/>
    <col min="514" max="514" width="41.28515625" style="108" customWidth="1"/>
    <col min="515" max="515" width="24.42578125" style="108" customWidth="1"/>
    <col min="516" max="516" width="28.28515625" style="108" customWidth="1"/>
    <col min="517" max="517" width="17.7109375" style="108" customWidth="1"/>
    <col min="518" max="518" width="15.85546875" style="108" customWidth="1"/>
    <col min="519" max="519" width="16.28515625" style="108" customWidth="1"/>
    <col min="520" max="521" width="17.42578125" style="108" customWidth="1"/>
    <col min="522" max="768" width="9.140625" style="108"/>
    <col min="769" max="769" width="23.42578125" style="108" customWidth="1"/>
    <col min="770" max="770" width="41.28515625" style="108" customWidth="1"/>
    <col min="771" max="771" width="24.42578125" style="108" customWidth="1"/>
    <col min="772" max="772" width="28.28515625" style="108" customWidth="1"/>
    <col min="773" max="773" width="17.7109375" style="108" customWidth="1"/>
    <col min="774" max="774" width="15.85546875" style="108" customWidth="1"/>
    <col min="775" max="775" width="16.28515625" style="108" customWidth="1"/>
    <col min="776" max="777" width="17.42578125" style="108" customWidth="1"/>
    <col min="778" max="1024" width="9.140625" style="108"/>
    <col min="1025" max="1025" width="23.42578125" style="108" customWidth="1"/>
    <col min="1026" max="1026" width="41.28515625" style="108" customWidth="1"/>
    <col min="1027" max="1027" width="24.42578125" style="108" customWidth="1"/>
    <col min="1028" max="1028" width="28.28515625" style="108" customWidth="1"/>
    <col min="1029" max="1029" width="17.7109375" style="108" customWidth="1"/>
    <col min="1030" max="1030" width="15.85546875" style="108" customWidth="1"/>
    <col min="1031" max="1031" width="16.28515625" style="108" customWidth="1"/>
    <col min="1032" max="1033" width="17.42578125" style="108" customWidth="1"/>
    <col min="1034" max="1280" width="9.140625" style="108"/>
    <col min="1281" max="1281" width="23.42578125" style="108" customWidth="1"/>
    <col min="1282" max="1282" width="41.28515625" style="108" customWidth="1"/>
    <col min="1283" max="1283" width="24.42578125" style="108" customWidth="1"/>
    <col min="1284" max="1284" width="28.28515625" style="108" customWidth="1"/>
    <col min="1285" max="1285" width="17.7109375" style="108" customWidth="1"/>
    <col min="1286" max="1286" width="15.85546875" style="108" customWidth="1"/>
    <col min="1287" max="1287" width="16.28515625" style="108" customWidth="1"/>
    <col min="1288" max="1289" width="17.42578125" style="108" customWidth="1"/>
    <col min="1290" max="1536" width="9.140625" style="108"/>
    <col min="1537" max="1537" width="23.42578125" style="108" customWidth="1"/>
    <col min="1538" max="1538" width="41.28515625" style="108" customWidth="1"/>
    <col min="1539" max="1539" width="24.42578125" style="108" customWidth="1"/>
    <col min="1540" max="1540" width="28.28515625" style="108" customWidth="1"/>
    <col min="1541" max="1541" width="17.7109375" style="108" customWidth="1"/>
    <col min="1542" max="1542" width="15.85546875" style="108" customWidth="1"/>
    <col min="1543" max="1543" width="16.28515625" style="108" customWidth="1"/>
    <col min="1544" max="1545" width="17.42578125" style="108" customWidth="1"/>
    <col min="1546" max="1792" width="9.140625" style="108"/>
    <col min="1793" max="1793" width="23.42578125" style="108" customWidth="1"/>
    <col min="1794" max="1794" width="41.28515625" style="108" customWidth="1"/>
    <col min="1795" max="1795" width="24.42578125" style="108" customWidth="1"/>
    <col min="1796" max="1796" width="28.28515625" style="108" customWidth="1"/>
    <col min="1797" max="1797" width="17.7109375" style="108" customWidth="1"/>
    <col min="1798" max="1798" width="15.85546875" style="108" customWidth="1"/>
    <col min="1799" max="1799" width="16.28515625" style="108" customWidth="1"/>
    <col min="1800" max="1801" width="17.42578125" style="108" customWidth="1"/>
    <col min="1802" max="2048" width="9.140625" style="108"/>
    <col min="2049" max="2049" width="23.42578125" style="108" customWidth="1"/>
    <col min="2050" max="2050" width="41.28515625" style="108" customWidth="1"/>
    <col min="2051" max="2051" width="24.42578125" style="108" customWidth="1"/>
    <col min="2052" max="2052" width="28.28515625" style="108" customWidth="1"/>
    <col min="2053" max="2053" width="17.7109375" style="108" customWidth="1"/>
    <col min="2054" max="2054" width="15.85546875" style="108" customWidth="1"/>
    <col min="2055" max="2055" width="16.28515625" style="108" customWidth="1"/>
    <col min="2056" max="2057" width="17.42578125" style="108" customWidth="1"/>
    <col min="2058" max="2304" width="9.140625" style="108"/>
    <col min="2305" max="2305" width="23.42578125" style="108" customWidth="1"/>
    <col min="2306" max="2306" width="41.28515625" style="108" customWidth="1"/>
    <col min="2307" max="2307" width="24.42578125" style="108" customWidth="1"/>
    <col min="2308" max="2308" width="28.28515625" style="108" customWidth="1"/>
    <col min="2309" max="2309" width="17.7109375" style="108" customWidth="1"/>
    <col min="2310" max="2310" width="15.85546875" style="108" customWidth="1"/>
    <col min="2311" max="2311" width="16.28515625" style="108" customWidth="1"/>
    <col min="2312" max="2313" width="17.42578125" style="108" customWidth="1"/>
    <col min="2314" max="2560" width="9.140625" style="108"/>
    <col min="2561" max="2561" width="23.42578125" style="108" customWidth="1"/>
    <col min="2562" max="2562" width="41.28515625" style="108" customWidth="1"/>
    <col min="2563" max="2563" width="24.42578125" style="108" customWidth="1"/>
    <col min="2564" max="2564" width="28.28515625" style="108" customWidth="1"/>
    <col min="2565" max="2565" width="17.7109375" style="108" customWidth="1"/>
    <col min="2566" max="2566" width="15.85546875" style="108" customWidth="1"/>
    <col min="2567" max="2567" width="16.28515625" style="108" customWidth="1"/>
    <col min="2568" max="2569" width="17.42578125" style="108" customWidth="1"/>
    <col min="2570" max="2816" width="9.140625" style="108"/>
    <col min="2817" max="2817" width="23.42578125" style="108" customWidth="1"/>
    <col min="2818" max="2818" width="41.28515625" style="108" customWidth="1"/>
    <col min="2819" max="2819" width="24.42578125" style="108" customWidth="1"/>
    <col min="2820" max="2820" width="28.28515625" style="108" customWidth="1"/>
    <col min="2821" max="2821" width="17.7109375" style="108" customWidth="1"/>
    <col min="2822" max="2822" width="15.85546875" style="108" customWidth="1"/>
    <col min="2823" max="2823" width="16.28515625" style="108" customWidth="1"/>
    <col min="2824" max="2825" width="17.42578125" style="108" customWidth="1"/>
    <col min="2826" max="3072" width="9.140625" style="108"/>
    <col min="3073" max="3073" width="23.42578125" style="108" customWidth="1"/>
    <col min="3074" max="3074" width="41.28515625" style="108" customWidth="1"/>
    <col min="3075" max="3075" width="24.42578125" style="108" customWidth="1"/>
    <col min="3076" max="3076" width="28.28515625" style="108" customWidth="1"/>
    <col min="3077" max="3077" width="17.7109375" style="108" customWidth="1"/>
    <col min="3078" max="3078" width="15.85546875" style="108" customWidth="1"/>
    <col min="3079" max="3079" width="16.28515625" style="108" customWidth="1"/>
    <col min="3080" max="3081" width="17.42578125" style="108" customWidth="1"/>
    <col min="3082" max="3328" width="9.140625" style="108"/>
    <col min="3329" max="3329" width="23.42578125" style="108" customWidth="1"/>
    <col min="3330" max="3330" width="41.28515625" style="108" customWidth="1"/>
    <col min="3331" max="3331" width="24.42578125" style="108" customWidth="1"/>
    <col min="3332" max="3332" width="28.28515625" style="108" customWidth="1"/>
    <col min="3333" max="3333" width="17.7109375" style="108" customWidth="1"/>
    <col min="3334" max="3334" width="15.85546875" style="108" customWidth="1"/>
    <col min="3335" max="3335" width="16.28515625" style="108" customWidth="1"/>
    <col min="3336" max="3337" width="17.42578125" style="108" customWidth="1"/>
    <col min="3338" max="3584" width="9.140625" style="108"/>
    <col min="3585" max="3585" width="23.42578125" style="108" customWidth="1"/>
    <col min="3586" max="3586" width="41.28515625" style="108" customWidth="1"/>
    <col min="3587" max="3587" width="24.42578125" style="108" customWidth="1"/>
    <col min="3588" max="3588" width="28.28515625" style="108" customWidth="1"/>
    <col min="3589" max="3589" width="17.7109375" style="108" customWidth="1"/>
    <col min="3590" max="3590" width="15.85546875" style="108" customWidth="1"/>
    <col min="3591" max="3591" width="16.28515625" style="108" customWidth="1"/>
    <col min="3592" max="3593" width="17.42578125" style="108" customWidth="1"/>
    <col min="3594" max="3840" width="9.140625" style="108"/>
    <col min="3841" max="3841" width="23.42578125" style="108" customWidth="1"/>
    <col min="3842" max="3842" width="41.28515625" style="108" customWidth="1"/>
    <col min="3843" max="3843" width="24.42578125" style="108" customWidth="1"/>
    <col min="3844" max="3844" width="28.28515625" style="108" customWidth="1"/>
    <col min="3845" max="3845" width="17.7109375" style="108" customWidth="1"/>
    <col min="3846" max="3846" width="15.85546875" style="108" customWidth="1"/>
    <col min="3847" max="3847" width="16.28515625" style="108" customWidth="1"/>
    <col min="3848" max="3849" width="17.42578125" style="108" customWidth="1"/>
    <col min="3850" max="4096" width="9.140625" style="108"/>
    <col min="4097" max="4097" width="23.42578125" style="108" customWidth="1"/>
    <col min="4098" max="4098" width="41.28515625" style="108" customWidth="1"/>
    <col min="4099" max="4099" width="24.42578125" style="108" customWidth="1"/>
    <col min="4100" max="4100" width="28.28515625" style="108" customWidth="1"/>
    <col min="4101" max="4101" width="17.7109375" style="108" customWidth="1"/>
    <col min="4102" max="4102" width="15.85546875" style="108" customWidth="1"/>
    <col min="4103" max="4103" width="16.28515625" style="108" customWidth="1"/>
    <col min="4104" max="4105" width="17.42578125" style="108" customWidth="1"/>
    <col min="4106" max="4352" width="9.140625" style="108"/>
    <col min="4353" max="4353" width="23.42578125" style="108" customWidth="1"/>
    <col min="4354" max="4354" width="41.28515625" style="108" customWidth="1"/>
    <col min="4355" max="4355" width="24.42578125" style="108" customWidth="1"/>
    <col min="4356" max="4356" width="28.28515625" style="108" customWidth="1"/>
    <col min="4357" max="4357" width="17.7109375" style="108" customWidth="1"/>
    <col min="4358" max="4358" width="15.85546875" style="108" customWidth="1"/>
    <col min="4359" max="4359" width="16.28515625" style="108" customWidth="1"/>
    <col min="4360" max="4361" width="17.42578125" style="108" customWidth="1"/>
    <col min="4362" max="4608" width="9.140625" style="108"/>
    <col min="4609" max="4609" width="23.42578125" style="108" customWidth="1"/>
    <col min="4610" max="4610" width="41.28515625" style="108" customWidth="1"/>
    <col min="4611" max="4611" width="24.42578125" style="108" customWidth="1"/>
    <col min="4612" max="4612" width="28.28515625" style="108" customWidth="1"/>
    <col min="4613" max="4613" width="17.7109375" style="108" customWidth="1"/>
    <col min="4614" max="4614" width="15.85546875" style="108" customWidth="1"/>
    <col min="4615" max="4615" width="16.28515625" style="108" customWidth="1"/>
    <col min="4616" max="4617" width="17.42578125" style="108" customWidth="1"/>
    <col min="4618" max="4864" width="9.140625" style="108"/>
    <col min="4865" max="4865" width="23.42578125" style="108" customWidth="1"/>
    <col min="4866" max="4866" width="41.28515625" style="108" customWidth="1"/>
    <col min="4867" max="4867" width="24.42578125" style="108" customWidth="1"/>
    <col min="4868" max="4868" width="28.28515625" style="108" customWidth="1"/>
    <col min="4869" max="4869" width="17.7109375" style="108" customWidth="1"/>
    <col min="4870" max="4870" width="15.85546875" style="108" customWidth="1"/>
    <col min="4871" max="4871" width="16.28515625" style="108" customWidth="1"/>
    <col min="4872" max="4873" width="17.42578125" style="108" customWidth="1"/>
    <col min="4874" max="5120" width="9.140625" style="108"/>
    <col min="5121" max="5121" width="23.42578125" style="108" customWidth="1"/>
    <col min="5122" max="5122" width="41.28515625" style="108" customWidth="1"/>
    <col min="5123" max="5123" width="24.42578125" style="108" customWidth="1"/>
    <col min="5124" max="5124" width="28.28515625" style="108" customWidth="1"/>
    <col min="5125" max="5125" width="17.7109375" style="108" customWidth="1"/>
    <col min="5126" max="5126" width="15.85546875" style="108" customWidth="1"/>
    <col min="5127" max="5127" width="16.28515625" style="108" customWidth="1"/>
    <col min="5128" max="5129" width="17.42578125" style="108" customWidth="1"/>
    <col min="5130" max="5376" width="9.140625" style="108"/>
    <col min="5377" max="5377" width="23.42578125" style="108" customWidth="1"/>
    <col min="5378" max="5378" width="41.28515625" style="108" customWidth="1"/>
    <col min="5379" max="5379" width="24.42578125" style="108" customWidth="1"/>
    <col min="5380" max="5380" width="28.28515625" style="108" customWidth="1"/>
    <col min="5381" max="5381" width="17.7109375" style="108" customWidth="1"/>
    <col min="5382" max="5382" width="15.85546875" style="108" customWidth="1"/>
    <col min="5383" max="5383" width="16.28515625" style="108" customWidth="1"/>
    <col min="5384" max="5385" width="17.42578125" style="108" customWidth="1"/>
    <col min="5386" max="5632" width="9.140625" style="108"/>
    <col min="5633" max="5633" width="23.42578125" style="108" customWidth="1"/>
    <col min="5634" max="5634" width="41.28515625" style="108" customWidth="1"/>
    <col min="5635" max="5635" width="24.42578125" style="108" customWidth="1"/>
    <col min="5636" max="5636" width="28.28515625" style="108" customWidth="1"/>
    <col min="5637" max="5637" width="17.7109375" style="108" customWidth="1"/>
    <col min="5638" max="5638" width="15.85546875" style="108" customWidth="1"/>
    <col min="5639" max="5639" width="16.28515625" style="108" customWidth="1"/>
    <col min="5640" max="5641" width="17.42578125" style="108" customWidth="1"/>
    <col min="5642" max="5888" width="9.140625" style="108"/>
    <col min="5889" max="5889" width="23.42578125" style="108" customWidth="1"/>
    <col min="5890" max="5890" width="41.28515625" style="108" customWidth="1"/>
    <col min="5891" max="5891" width="24.42578125" style="108" customWidth="1"/>
    <col min="5892" max="5892" width="28.28515625" style="108" customWidth="1"/>
    <col min="5893" max="5893" width="17.7109375" style="108" customWidth="1"/>
    <col min="5894" max="5894" width="15.85546875" style="108" customWidth="1"/>
    <col min="5895" max="5895" width="16.28515625" style="108" customWidth="1"/>
    <col min="5896" max="5897" width="17.42578125" style="108" customWidth="1"/>
    <col min="5898" max="6144" width="9.140625" style="108"/>
    <col min="6145" max="6145" width="23.42578125" style="108" customWidth="1"/>
    <col min="6146" max="6146" width="41.28515625" style="108" customWidth="1"/>
    <col min="6147" max="6147" width="24.42578125" style="108" customWidth="1"/>
    <col min="6148" max="6148" width="28.28515625" style="108" customWidth="1"/>
    <col min="6149" max="6149" width="17.7109375" style="108" customWidth="1"/>
    <col min="6150" max="6150" width="15.85546875" style="108" customWidth="1"/>
    <col min="6151" max="6151" width="16.28515625" style="108" customWidth="1"/>
    <col min="6152" max="6153" width="17.42578125" style="108" customWidth="1"/>
    <col min="6154" max="6400" width="9.140625" style="108"/>
    <col min="6401" max="6401" width="23.42578125" style="108" customWidth="1"/>
    <col min="6402" max="6402" width="41.28515625" style="108" customWidth="1"/>
    <col min="6403" max="6403" width="24.42578125" style="108" customWidth="1"/>
    <col min="6404" max="6404" width="28.28515625" style="108" customWidth="1"/>
    <col min="6405" max="6405" width="17.7109375" style="108" customWidth="1"/>
    <col min="6406" max="6406" width="15.85546875" style="108" customWidth="1"/>
    <col min="6407" max="6407" width="16.28515625" style="108" customWidth="1"/>
    <col min="6408" max="6409" width="17.42578125" style="108" customWidth="1"/>
    <col min="6410" max="6656" width="9.140625" style="108"/>
    <col min="6657" max="6657" width="23.42578125" style="108" customWidth="1"/>
    <col min="6658" max="6658" width="41.28515625" style="108" customWidth="1"/>
    <col min="6659" max="6659" width="24.42578125" style="108" customWidth="1"/>
    <col min="6660" max="6660" width="28.28515625" style="108" customWidth="1"/>
    <col min="6661" max="6661" width="17.7109375" style="108" customWidth="1"/>
    <col min="6662" max="6662" width="15.85546875" style="108" customWidth="1"/>
    <col min="6663" max="6663" width="16.28515625" style="108" customWidth="1"/>
    <col min="6664" max="6665" width="17.42578125" style="108" customWidth="1"/>
    <col min="6666" max="6912" width="9.140625" style="108"/>
    <col min="6913" max="6913" width="23.42578125" style="108" customWidth="1"/>
    <col min="6914" max="6914" width="41.28515625" style="108" customWidth="1"/>
    <col min="6915" max="6915" width="24.42578125" style="108" customWidth="1"/>
    <col min="6916" max="6916" width="28.28515625" style="108" customWidth="1"/>
    <col min="6917" max="6917" width="17.7109375" style="108" customWidth="1"/>
    <col min="6918" max="6918" width="15.85546875" style="108" customWidth="1"/>
    <col min="6919" max="6919" width="16.28515625" style="108" customWidth="1"/>
    <col min="6920" max="6921" width="17.42578125" style="108" customWidth="1"/>
    <col min="6922" max="7168" width="9.140625" style="108"/>
    <col min="7169" max="7169" width="23.42578125" style="108" customWidth="1"/>
    <col min="7170" max="7170" width="41.28515625" style="108" customWidth="1"/>
    <col min="7171" max="7171" width="24.42578125" style="108" customWidth="1"/>
    <col min="7172" max="7172" width="28.28515625" style="108" customWidth="1"/>
    <col min="7173" max="7173" width="17.7109375" style="108" customWidth="1"/>
    <col min="7174" max="7174" width="15.85546875" style="108" customWidth="1"/>
    <col min="7175" max="7175" width="16.28515625" style="108" customWidth="1"/>
    <col min="7176" max="7177" width="17.42578125" style="108" customWidth="1"/>
    <col min="7178" max="7424" width="9.140625" style="108"/>
    <col min="7425" max="7425" width="23.42578125" style="108" customWidth="1"/>
    <col min="7426" max="7426" width="41.28515625" style="108" customWidth="1"/>
    <col min="7427" max="7427" width="24.42578125" style="108" customWidth="1"/>
    <col min="7428" max="7428" width="28.28515625" style="108" customWidth="1"/>
    <col min="7429" max="7429" width="17.7109375" style="108" customWidth="1"/>
    <col min="7430" max="7430" width="15.85546875" style="108" customWidth="1"/>
    <col min="7431" max="7431" width="16.28515625" style="108" customWidth="1"/>
    <col min="7432" max="7433" width="17.42578125" style="108" customWidth="1"/>
    <col min="7434" max="7680" width="9.140625" style="108"/>
    <col min="7681" max="7681" width="23.42578125" style="108" customWidth="1"/>
    <col min="7682" max="7682" width="41.28515625" style="108" customWidth="1"/>
    <col min="7683" max="7683" width="24.42578125" style="108" customWidth="1"/>
    <col min="7684" max="7684" width="28.28515625" style="108" customWidth="1"/>
    <col min="7685" max="7685" width="17.7109375" style="108" customWidth="1"/>
    <col min="7686" max="7686" width="15.85546875" style="108" customWidth="1"/>
    <col min="7687" max="7687" width="16.28515625" style="108" customWidth="1"/>
    <col min="7688" max="7689" width="17.42578125" style="108" customWidth="1"/>
    <col min="7690" max="7936" width="9.140625" style="108"/>
    <col min="7937" max="7937" width="23.42578125" style="108" customWidth="1"/>
    <col min="7938" max="7938" width="41.28515625" style="108" customWidth="1"/>
    <col min="7939" max="7939" width="24.42578125" style="108" customWidth="1"/>
    <col min="7940" max="7940" width="28.28515625" style="108" customWidth="1"/>
    <col min="7941" max="7941" width="17.7109375" style="108" customWidth="1"/>
    <col min="7942" max="7942" width="15.85546875" style="108" customWidth="1"/>
    <col min="7943" max="7943" width="16.28515625" style="108" customWidth="1"/>
    <col min="7944" max="7945" width="17.42578125" style="108" customWidth="1"/>
    <col min="7946" max="8192" width="9.140625" style="108"/>
    <col min="8193" max="8193" width="23.42578125" style="108" customWidth="1"/>
    <col min="8194" max="8194" width="41.28515625" style="108" customWidth="1"/>
    <col min="8195" max="8195" width="24.42578125" style="108" customWidth="1"/>
    <col min="8196" max="8196" width="28.28515625" style="108" customWidth="1"/>
    <col min="8197" max="8197" width="17.7109375" style="108" customWidth="1"/>
    <col min="8198" max="8198" width="15.85546875" style="108" customWidth="1"/>
    <col min="8199" max="8199" width="16.28515625" style="108" customWidth="1"/>
    <col min="8200" max="8201" width="17.42578125" style="108" customWidth="1"/>
    <col min="8202" max="8448" width="9.140625" style="108"/>
    <col min="8449" max="8449" width="23.42578125" style="108" customWidth="1"/>
    <col min="8450" max="8450" width="41.28515625" style="108" customWidth="1"/>
    <col min="8451" max="8451" width="24.42578125" style="108" customWidth="1"/>
    <col min="8452" max="8452" width="28.28515625" style="108" customWidth="1"/>
    <col min="8453" max="8453" width="17.7109375" style="108" customWidth="1"/>
    <col min="8454" max="8454" width="15.85546875" style="108" customWidth="1"/>
    <col min="8455" max="8455" width="16.28515625" style="108" customWidth="1"/>
    <col min="8456" max="8457" width="17.42578125" style="108" customWidth="1"/>
    <col min="8458" max="8704" width="9.140625" style="108"/>
    <col min="8705" max="8705" width="23.42578125" style="108" customWidth="1"/>
    <col min="8706" max="8706" width="41.28515625" style="108" customWidth="1"/>
    <col min="8707" max="8707" width="24.42578125" style="108" customWidth="1"/>
    <col min="8708" max="8708" width="28.28515625" style="108" customWidth="1"/>
    <col min="8709" max="8709" width="17.7109375" style="108" customWidth="1"/>
    <col min="8710" max="8710" width="15.85546875" style="108" customWidth="1"/>
    <col min="8711" max="8711" width="16.28515625" style="108" customWidth="1"/>
    <col min="8712" max="8713" width="17.42578125" style="108" customWidth="1"/>
    <col min="8714" max="8960" width="9.140625" style="108"/>
    <col min="8961" max="8961" width="23.42578125" style="108" customWidth="1"/>
    <col min="8962" max="8962" width="41.28515625" style="108" customWidth="1"/>
    <col min="8963" max="8963" width="24.42578125" style="108" customWidth="1"/>
    <col min="8964" max="8964" width="28.28515625" style="108" customWidth="1"/>
    <col min="8965" max="8965" width="17.7109375" style="108" customWidth="1"/>
    <col min="8966" max="8966" width="15.85546875" style="108" customWidth="1"/>
    <col min="8967" max="8967" width="16.28515625" style="108" customWidth="1"/>
    <col min="8968" max="8969" width="17.42578125" style="108" customWidth="1"/>
    <col min="8970" max="9216" width="9.140625" style="108"/>
    <col min="9217" max="9217" width="23.42578125" style="108" customWidth="1"/>
    <col min="9218" max="9218" width="41.28515625" style="108" customWidth="1"/>
    <col min="9219" max="9219" width="24.42578125" style="108" customWidth="1"/>
    <col min="9220" max="9220" width="28.28515625" style="108" customWidth="1"/>
    <col min="9221" max="9221" width="17.7109375" style="108" customWidth="1"/>
    <col min="9222" max="9222" width="15.85546875" style="108" customWidth="1"/>
    <col min="9223" max="9223" width="16.28515625" style="108" customWidth="1"/>
    <col min="9224" max="9225" width="17.42578125" style="108" customWidth="1"/>
    <col min="9226" max="9472" width="9.140625" style="108"/>
    <col min="9473" max="9473" width="23.42578125" style="108" customWidth="1"/>
    <col min="9474" max="9474" width="41.28515625" style="108" customWidth="1"/>
    <col min="9475" max="9475" width="24.42578125" style="108" customWidth="1"/>
    <col min="9476" max="9476" width="28.28515625" style="108" customWidth="1"/>
    <col min="9477" max="9477" width="17.7109375" style="108" customWidth="1"/>
    <col min="9478" max="9478" width="15.85546875" style="108" customWidth="1"/>
    <col min="9479" max="9479" width="16.28515625" style="108" customWidth="1"/>
    <col min="9480" max="9481" width="17.42578125" style="108" customWidth="1"/>
    <col min="9482" max="9728" width="9.140625" style="108"/>
    <col min="9729" max="9729" width="23.42578125" style="108" customWidth="1"/>
    <col min="9730" max="9730" width="41.28515625" style="108" customWidth="1"/>
    <col min="9731" max="9731" width="24.42578125" style="108" customWidth="1"/>
    <col min="9732" max="9732" width="28.28515625" style="108" customWidth="1"/>
    <col min="9733" max="9733" width="17.7109375" style="108" customWidth="1"/>
    <col min="9734" max="9734" width="15.85546875" style="108" customWidth="1"/>
    <col min="9735" max="9735" width="16.28515625" style="108" customWidth="1"/>
    <col min="9736" max="9737" width="17.42578125" style="108" customWidth="1"/>
    <col min="9738" max="9984" width="9.140625" style="108"/>
    <col min="9985" max="9985" width="23.42578125" style="108" customWidth="1"/>
    <col min="9986" max="9986" width="41.28515625" style="108" customWidth="1"/>
    <col min="9987" max="9987" width="24.42578125" style="108" customWidth="1"/>
    <col min="9988" max="9988" width="28.28515625" style="108" customWidth="1"/>
    <col min="9989" max="9989" width="17.7109375" style="108" customWidth="1"/>
    <col min="9990" max="9990" width="15.85546875" style="108" customWidth="1"/>
    <col min="9991" max="9991" width="16.28515625" style="108" customWidth="1"/>
    <col min="9992" max="9993" width="17.42578125" style="108" customWidth="1"/>
    <col min="9994" max="10240" width="9.140625" style="108"/>
    <col min="10241" max="10241" width="23.42578125" style="108" customWidth="1"/>
    <col min="10242" max="10242" width="41.28515625" style="108" customWidth="1"/>
    <col min="10243" max="10243" width="24.42578125" style="108" customWidth="1"/>
    <col min="10244" max="10244" width="28.28515625" style="108" customWidth="1"/>
    <col min="10245" max="10245" width="17.7109375" style="108" customWidth="1"/>
    <col min="10246" max="10246" width="15.85546875" style="108" customWidth="1"/>
    <col min="10247" max="10247" width="16.28515625" style="108" customWidth="1"/>
    <col min="10248" max="10249" width="17.42578125" style="108" customWidth="1"/>
    <col min="10250" max="10496" width="9.140625" style="108"/>
    <col min="10497" max="10497" width="23.42578125" style="108" customWidth="1"/>
    <col min="10498" max="10498" width="41.28515625" style="108" customWidth="1"/>
    <col min="10499" max="10499" width="24.42578125" style="108" customWidth="1"/>
    <col min="10500" max="10500" width="28.28515625" style="108" customWidth="1"/>
    <col min="10501" max="10501" width="17.7109375" style="108" customWidth="1"/>
    <col min="10502" max="10502" width="15.85546875" style="108" customWidth="1"/>
    <col min="10503" max="10503" width="16.28515625" style="108" customWidth="1"/>
    <col min="10504" max="10505" width="17.42578125" style="108" customWidth="1"/>
    <col min="10506" max="10752" width="9.140625" style="108"/>
    <col min="10753" max="10753" width="23.42578125" style="108" customWidth="1"/>
    <col min="10754" max="10754" width="41.28515625" style="108" customWidth="1"/>
    <col min="10755" max="10755" width="24.42578125" style="108" customWidth="1"/>
    <col min="10756" max="10756" width="28.28515625" style="108" customWidth="1"/>
    <col min="10757" max="10757" width="17.7109375" style="108" customWidth="1"/>
    <col min="10758" max="10758" width="15.85546875" style="108" customWidth="1"/>
    <col min="10759" max="10759" width="16.28515625" style="108" customWidth="1"/>
    <col min="10760" max="10761" width="17.42578125" style="108" customWidth="1"/>
    <col min="10762" max="11008" width="9.140625" style="108"/>
    <col min="11009" max="11009" width="23.42578125" style="108" customWidth="1"/>
    <col min="11010" max="11010" width="41.28515625" style="108" customWidth="1"/>
    <col min="11011" max="11011" width="24.42578125" style="108" customWidth="1"/>
    <col min="11012" max="11012" width="28.28515625" style="108" customWidth="1"/>
    <col min="11013" max="11013" width="17.7109375" style="108" customWidth="1"/>
    <col min="11014" max="11014" width="15.85546875" style="108" customWidth="1"/>
    <col min="11015" max="11015" width="16.28515625" style="108" customWidth="1"/>
    <col min="11016" max="11017" width="17.42578125" style="108" customWidth="1"/>
    <col min="11018" max="11264" width="9.140625" style="108"/>
    <col min="11265" max="11265" width="23.42578125" style="108" customWidth="1"/>
    <col min="11266" max="11266" width="41.28515625" style="108" customWidth="1"/>
    <col min="11267" max="11267" width="24.42578125" style="108" customWidth="1"/>
    <col min="11268" max="11268" width="28.28515625" style="108" customWidth="1"/>
    <col min="11269" max="11269" width="17.7109375" style="108" customWidth="1"/>
    <col min="11270" max="11270" width="15.85546875" style="108" customWidth="1"/>
    <col min="11271" max="11271" width="16.28515625" style="108" customWidth="1"/>
    <col min="11272" max="11273" width="17.42578125" style="108" customWidth="1"/>
    <col min="11274" max="11520" width="9.140625" style="108"/>
    <col min="11521" max="11521" width="23.42578125" style="108" customWidth="1"/>
    <col min="11522" max="11522" width="41.28515625" style="108" customWidth="1"/>
    <col min="11523" max="11523" width="24.42578125" style="108" customWidth="1"/>
    <col min="11524" max="11524" width="28.28515625" style="108" customWidth="1"/>
    <col min="11525" max="11525" width="17.7109375" style="108" customWidth="1"/>
    <col min="11526" max="11526" width="15.85546875" style="108" customWidth="1"/>
    <col min="11527" max="11527" width="16.28515625" style="108" customWidth="1"/>
    <col min="11528" max="11529" width="17.42578125" style="108" customWidth="1"/>
    <col min="11530" max="11776" width="9.140625" style="108"/>
    <col min="11777" max="11777" width="23.42578125" style="108" customWidth="1"/>
    <col min="11778" max="11778" width="41.28515625" style="108" customWidth="1"/>
    <col min="11779" max="11779" width="24.42578125" style="108" customWidth="1"/>
    <col min="11780" max="11780" width="28.28515625" style="108" customWidth="1"/>
    <col min="11781" max="11781" width="17.7109375" style="108" customWidth="1"/>
    <col min="11782" max="11782" width="15.85546875" style="108" customWidth="1"/>
    <col min="11783" max="11783" width="16.28515625" style="108" customWidth="1"/>
    <col min="11784" max="11785" width="17.42578125" style="108" customWidth="1"/>
    <col min="11786" max="12032" width="9.140625" style="108"/>
    <col min="12033" max="12033" width="23.42578125" style="108" customWidth="1"/>
    <col min="12034" max="12034" width="41.28515625" style="108" customWidth="1"/>
    <col min="12035" max="12035" width="24.42578125" style="108" customWidth="1"/>
    <col min="12036" max="12036" width="28.28515625" style="108" customWidth="1"/>
    <col min="12037" max="12037" width="17.7109375" style="108" customWidth="1"/>
    <col min="12038" max="12038" width="15.85546875" style="108" customWidth="1"/>
    <col min="12039" max="12039" width="16.28515625" style="108" customWidth="1"/>
    <col min="12040" max="12041" width="17.42578125" style="108" customWidth="1"/>
    <col min="12042" max="12288" width="9.140625" style="108"/>
    <col min="12289" max="12289" width="23.42578125" style="108" customWidth="1"/>
    <col min="12290" max="12290" width="41.28515625" style="108" customWidth="1"/>
    <col min="12291" max="12291" width="24.42578125" style="108" customWidth="1"/>
    <col min="12292" max="12292" width="28.28515625" style="108" customWidth="1"/>
    <col min="12293" max="12293" width="17.7109375" style="108" customWidth="1"/>
    <col min="12294" max="12294" width="15.85546875" style="108" customWidth="1"/>
    <col min="12295" max="12295" width="16.28515625" style="108" customWidth="1"/>
    <col min="12296" max="12297" width="17.42578125" style="108" customWidth="1"/>
    <col min="12298" max="12544" width="9.140625" style="108"/>
    <col min="12545" max="12545" width="23.42578125" style="108" customWidth="1"/>
    <col min="12546" max="12546" width="41.28515625" style="108" customWidth="1"/>
    <col min="12547" max="12547" width="24.42578125" style="108" customWidth="1"/>
    <col min="12548" max="12548" width="28.28515625" style="108" customWidth="1"/>
    <col min="12549" max="12549" width="17.7109375" style="108" customWidth="1"/>
    <col min="12550" max="12550" width="15.85546875" style="108" customWidth="1"/>
    <col min="12551" max="12551" width="16.28515625" style="108" customWidth="1"/>
    <col min="12552" max="12553" width="17.42578125" style="108" customWidth="1"/>
    <col min="12554" max="12800" width="9.140625" style="108"/>
    <col min="12801" max="12801" width="23.42578125" style="108" customWidth="1"/>
    <col min="12802" max="12802" width="41.28515625" style="108" customWidth="1"/>
    <col min="12803" max="12803" width="24.42578125" style="108" customWidth="1"/>
    <col min="12804" max="12804" width="28.28515625" style="108" customWidth="1"/>
    <col min="12805" max="12805" width="17.7109375" style="108" customWidth="1"/>
    <col min="12806" max="12806" width="15.85546875" style="108" customWidth="1"/>
    <col min="12807" max="12807" width="16.28515625" style="108" customWidth="1"/>
    <col min="12808" max="12809" width="17.42578125" style="108" customWidth="1"/>
    <col min="12810" max="13056" width="9.140625" style="108"/>
    <col min="13057" max="13057" width="23.42578125" style="108" customWidth="1"/>
    <col min="13058" max="13058" width="41.28515625" style="108" customWidth="1"/>
    <col min="13059" max="13059" width="24.42578125" style="108" customWidth="1"/>
    <col min="13060" max="13060" width="28.28515625" style="108" customWidth="1"/>
    <col min="13061" max="13061" width="17.7109375" style="108" customWidth="1"/>
    <col min="13062" max="13062" width="15.85546875" style="108" customWidth="1"/>
    <col min="13063" max="13063" width="16.28515625" style="108" customWidth="1"/>
    <col min="13064" max="13065" width="17.42578125" style="108" customWidth="1"/>
    <col min="13066" max="13312" width="9.140625" style="108"/>
    <col min="13313" max="13313" width="23.42578125" style="108" customWidth="1"/>
    <col min="13314" max="13314" width="41.28515625" style="108" customWidth="1"/>
    <col min="13315" max="13315" width="24.42578125" style="108" customWidth="1"/>
    <col min="13316" max="13316" width="28.28515625" style="108" customWidth="1"/>
    <col min="13317" max="13317" width="17.7109375" style="108" customWidth="1"/>
    <col min="13318" max="13318" width="15.85546875" style="108" customWidth="1"/>
    <col min="13319" max="13319" width="16.28515625" style="108" customWidth="1"/>
    <col min="13320" max="13321" width="17.42578125" style="108" customWidth="1"/>
    <col min="13322" max="13568" width="9.140625" style="108"/>
    <col min="13569" max="13569" width="23.42578125" style="108" customWidth="1"/>
    <col min="13570" max="13570" width="41.28515625" style="108" customWidth="1"/>
    <col min="13571" max="13571" width="24.42578125" style="108" customWidth="1"/>
    <col min="13572" max="13572" width="28.28515625" style="108" customWidth="1"/>
    <col min="13573" max="13573" width="17.7109375" style="108" customWidth="1"/>
    <col min="13574" max="13574" width="15.85546875" style="108" customWidth="1"/>
    <col min="13575" max="13575" width="16.28515625" style="108" customWidth="1"/>
    <col min="13576" max="13577" width="17.42578125" style="108" customWidth="1"/>
    <col min="13578" max="13824" width="9.140625" style="108"/>
    <col min="13825" max="13825" width="23.42578125" style="108" customWidth="1"/>
    <col min="13826" max="13826" width="41.28515625" style="108" customWidth="1"/>
    <col min="13827" max="13827" width="24.42578125" style="108" customWidth="1"/>
    <col min="13828" max="13828" width="28.28515625" style="108" customWidth="1"/>
    <col min="13829" max="13829" width="17.7109375" style="108" customWidth="1"/>
    <col min="13830" max="13830" width="15.85546875" style="108" customWidth="1"/>
    <col min="13831" max="13831" width="16.28515625" style="108" customWidth="1"/>
    <col min="13832" max="13833" width="17.42578125" style="108" customWidth="1"/>
    <col min="13834" max="14080" width="9.140625" style="108"/>
    <col min="14081" max="14081" width="23.42578125" style="108" customWidth="1"/>
    <col min="14082" max="14082" width="41.28515625" style="108" customWidth="1"/>
    <col min="14083" max="14083" width="24.42578125" style="108" customWidth="1"/>
    <col min="14084" max="14084" width="28.28515625" style="108" customWidth="1"/>
    <col min="14085" max="14085" width="17.7109375" style="108" customWidth="1"/>
    <col min="14086" max="14086" width="15.85546875" style="108" customWidth="1"/>
    <col min="14087" max="14087" width="16.28515625" style="108" customWidth="1"/>
    <col min="14088" max="14089" width="17.42578125" style="108" customWidth="1"/>
    <col min="14090" max="14336" width="9.140625" style="108"/>
    <col min="14337" max="14337" width="23.42578125" style="108" customWidth="1"/>
    <col min="14338" max="14338" width="41.28515625" style="108" customWidth="1"/>
    <col min="14339" max="14339" width="24.42578125" style="108" customWidth="1"/>
    <col min="14340" max="14340" width="28.28515625" style="108" customWidth="1"/>
    <col min="14341" max="14341" width="17.7109375" style="108" customWidth="1"/>
    <col min="14342" max="14342" width="15.85546875" style="108" customWidth="1"/>
    <col min="14343" max="14343" width="16.28515625" style="108" customWidth="1"/>
    <col min="14344" max="14345" width="17.42578125" style="108" customWidth="1"/>
    <col min="14346" max="14592" width="9.140625" style="108"/>
    <col min="14593" max="14593" width="23.42578125" style="108" customWidth="1"/>
    <col min="14594" max="14594" width="41.28515625" style="108" customWidth="1"/>
    <col min="14595" max="14595" width="24.42578125" style="108" customWidth="1"/>
    <col min="14596" max="14596" width="28.28515625" style="108" customWidth="1"/>
    <col min="14597" max="14597" width="17.7109375" style="108" customWidth="1"/>
    <col min="14598" max="14598" width="15.85546875" style="108" customWidth="1"/>
    <col min="14599" max="14599" width="16.28515625" style="108" customWidth="1"/>
    <col min="14600" max="14601" width="17.42578125" style="108" customWidth="1"/>
    <col min="14602" max="14848" width="9.140625" style="108"/>
    <col min="14849" max="14849" width="23.42578125" style="108" customWidth="1"/>
    <col min="14850" max="14850" width="41.28515625" style="108" customWidth="1"/>
    <col min="14851" max="14851" width="24.42578125" style="108" customWidth="1"/>
    <col min="14852" max="14852" width="28.28515625" style="108" customWidth="1"/>
    <col min="14853" max="14853" width="17.7109375" style="108" customWidth="1"/>
    <col min="14854" max="14854" width="15.85546875" style="108" customWidth="1"/>
    <col min="14855" max="14855" width="16.28515625" style="108" customWidth="1"/>
    <col min="14856" max="14857" width="17.42578125" style="108" customWidth="1"/>
    <col min="14858" max="15104" width="9.140625" style="108"/>
    <col min="15105" max="15105" width="23.42578125" style="108" customWidth="1"/>
    <col min="15106" max="15106" width="41.28515625" style="108" customWidth="1"/>
    <col min="15107" max="15107" width="24.42578125" style="108" customWidth="1"/>
    <col min="15108" max="15108" width="28.28515625" style="108" customWidth="1"/>
    <col min="15109" max="15109" width="17.7109375" style="108" customWidth="1"/>
    <col min="15110" max="15110" width="15.85546875" style="108" customWidth="1"/>
    <col min="15111" max="15111" width="16.28515625" style="108" customWidth="1"/>
    <col min="15112" max="15113" width="17.42578125" style="108" customWidth="1"/>
    <col min="15114" max="15360" width="9.140625" style="108"/>
    <col min="15361" max="15361" width="23.42578125" style="108" customWidth="1"/>
    <col min="15362" max="15362" width="41.28515625" style="108" customWidth="1"/>
    <col min="15363" max="15363" width="24.42578125" style="108" customWidth="1"/>
    <col min="15364" max="15364" width="28.28515625" style="108" customWidth="1"/>
    <col min="15365" max="15365" width="17.7109375" style="108" customWidth="1"/>
    <col min="15366" max="15366" width="15.85546875" style="108" customWidth="1"/>
    <col min="15367" max="15367" width="16.28515625" style="108" customWidth="1"/>
    <col min="15368" max="15369" width="17.42578125" style="108" customWidth="1"/>
    <col min="15370" max="15616" width="9.140625" style="108"/>
    <col min="15617" max="15617" width="23.42578125" style="108" customWidth="1"/>
    <col min="15618" max="15618" width="41.28515625" style="108" customWidth="1"/>
    <col min="15619" max="15619" width="24.42578125" style="108" customWidth="1"/>
    <col min="15620" max="15620" width="28.28515625" style="108" customWidth="1"/>
    <col min="15621" max="15621" width="17.7109375" style="108" customWidth="1"/>
    <col min="15622" max="15622" width="15.85546875" style="108" customWidth="1"/>
    <col min="15623" max="15623" width="16.28515625" style="108" customWidth="1"/>
    <col min="15624" max="15625" width="17.42578125" style="108" customWidth="1"/>
    <col min="15626" max="15872" width="9.140625" style="108"/>
    <col min="15873" max="15873" width="23.42578125" style="108" customWidth="1"/>
    <col min="15874" max="15874" width="41.28515625" style="108" customWidth="1"/>
    <col min="15875" max="15875" width="24.42578125" style="108" customWidth="1"/>
    <col min="15876" max="15876" width="28.28515625" style="108" customWidth="1"/>
    <col min="15877" max="15877" width="17.7109375" style="108" customWidth="1"/>
    <col min="15878" max="15878" width="15.85546875" style="108" customWidth="1"/>
    <col min="15879" max="15879" width="16.28515625" style="108" customWidth="1"/>
    <col min="15880" max="15881" width="17.42578125" style="108" customWidth="1"/>
    <col min="15882" max="16128" width="9.140625" style="108"/>
    <col min="16129" max="16129" width="23.42578125" style="108" customWidth="1"/>
    <col min="16130" max="16130" width="41.28515625" style="108" customWidth="1"/>
    <col min="16131" max="16131" width="24.42578125" style="108" customWidth="1"/>
    <col min="16132" max="16132" width="28.28515625" style="108" customWidth="1"/>
    <col min="16133" max="16133" width="17.7109375" style="108" customWidth="1"/>
    <col min="16134" max="16134" width="15.85546875" style="108" customWidth="1"/>
    <col min="16135" max="16135" width="16.28515625" style="108" customWidth="1"/>
    <col min="16136" max="16137" width="17.42578125" style="108" customWidth="1"/>
    <col min="16138" max="16384" width="9.140625" style="108"/>
  </cols>
  <sheetData>
    <row r="1" spans="1:9" ht="15" x14ac:dyDescent="0.25">
      <c r="A1" s="114" t="s">
        <v>74</v>
      </c>
      <c r="B1" s="114" t="s">
        <v>75</v>
      </c>
      <c r="C1"/>
      <c r="D1"/>
      <c r="E1"/>
      <c r="F1"/>
      <c r="G1"/>
      <c r="H1"/>
      <c r="I1"/>
    </row>
    <row r="2" spans="1:9" ht="15" x14ac:dyDescent="0.25">
      <c r="A2" s="115" t="s">
        <v>76</v>
      </c>
      <c r="B2" s="115" t="s">
        <v>77</v>
      </c>
      <c r="C2"/>
      <c r="D2"/>
      <c r="E2"/>
      <c r="F2"/>
      <c r="G2"/>
      <c r="H2"/>
      <c r="I2"/>
    </row>
    <row r="3" spans="1:9" ht="15" x14ac:dyDescent="0.25">
      <c r="A3" s="114" t="s">
        <v>78</v>
      </c>
      <c r="B3" s="114" t="s">
        <v>79</v>
      </c>
      <c r="C3" s="114" t="s">
        <v>80</v>
      </c>
      <c r="D3" s="114" t="s">
        <v>81</v>
      </c>
      <c r="E3"/>
      <c r="F3"/>
      <c r="G3"/>
      <c r="H3"/>
      <c r="I3"/>
    </row>
    <row r="4" spans="1:9" ht="15" x14ac:dyDescent="0.25">
      <c r="A4" s="116">
        <v>194097.63</v>
      </c>
      <c r="B4" s="116">
        <v>100315.05</v>
      </c>
      <c r="C4" s="116">
        <v>100440.44</v>
      </c>
      <c r="D4" s="116">
        <v>-194223.02</v>
      </c>
      <c r="E4"/>
      <c r="F4"/>
      <c r="G4"/>
      <c r="H4"/>
      <c r="I4"/>
    </row>
    <row r="5" spans="1:9" x14ac:dyDescent="0.2">
      <c r="A5" s="114" t="s">
        <v>82</v>
      </c>
      <c r="B5" s="114" t="s">
        <v>83</v>
      </c>
      <c r="C5" s="114" t="s">
        <v>84</v>
      </c>
      <c r="D5" s="114" t="s">
        <v>85</v>
      </c>
      <c r="E5" s="114" t="s">
        <v>86</v>
      </c>
      <c r="F5" s="114" t="s">
        <v>87</v>
      </c>
      <c r="G5" s="114" t="s">
        <v>88</v>
      </c>
      <c r="H5" s="114" t="s">
        <v>89</v>
      </c>
      <c r="I5" s="114" t="s">
        <v>90</v>
      </c>
    </row>
    <row r="6" spans="1:9" ht="38.25" x14ac:dyDescent="0.2">
      <c r="A6" s="119">
        <v>44200</v>
      </c>
      <c r="B6" s="122" t="s">
        <v>129</v>
      </c>
      <c r="C6" s="120" t="s">
        <v>91</v>
      </c>
      <c r="D6" s="120" t="s">
        <v>92</v>
      </c>
      <c r="E6" s="119">
        <v>44200</v>
      </c>
      <c r="F6" s="121">
        <v>-5.5</v>
      </c>
      <c r="G6" s="121" t="s">
        <v>93</v>
      </c>
      <c r="H6" s="120" t="s">
        <v>130</v>
      </c>
      <c r="I6" s="120" t="s">
        <v>93</v>
      </c>
    </row>
    <row r="7" spans="1:9" x14ac:dyDescent="0.2">
      <c r="A7" s="119">
        <v>44203</v>
      </c>
      <c r="B7" s="120" t="s">
        <v>94</v>
      </c>
      <c r="C7" s="120" t="s">
        <v>91</v>
      </c>
      <c r="D7" s="120" t="s">
        <v>95</v>
      </c>
      <c r="E7" s="119">
        <v>44203</v>
      </c>
      <c r="F7" s="121" t="s">
        <v>93</v>
      </c>
      <c r="G7" s="121">
        <v>4532.93</v>
      </c>
      <c r="H7" s="120" t="s">
        <v>131</v>
      </c>
      <c r="I7" s="120" t="s">
        <v>132</v>
      </c>
    </row>
    <row r="8" spans="1:9" x14ac:dyDescent="0.2">
      <c r="A8" s="119">
        <v>44225</v>
      </c>
      <c r="B8" s="120" t="s">
        <v>96</v>
      </c>
      <c r="C8" s="120" t="s">
        <v>91</v>
      </c>
      <c r="D8" s="120" t="s">
        <v>95</v>
      </c>
      <c r="E8" s="119">
        <v>44225</v>
      </c>
      <c r="F8" s="121" t="s">
        <v>93</v>
      </c>
      <c r="G8" s="121">
        <v>14576.8</v>
      </c>
      <c r="H8" s="120" t="s">
        <v>133</v>
      </c>
      <c r="I8" s="120" t="s">
        <v>134</v>
      </c>
    </row>
    <row r="9" spans="1:9" x14ac:dyDescent="0.2">
      <c r="A9" s="119">
        <v>44242</v>
      </c>
      <c r="B9" s="120" t="s">
        <v>96</v>
      </c>
      <c r="C9" s="120" t="s">
        <v>91</v>
      </c>
      <c r="D9" s="120" t="s">
        <v>95</v>
      </c>
      <c r="E9" s="119">
        <v>44242</v>
      </c>
      <c r="F9" s="121">
        <v>-272</v>
      </c>
      <c r="G9" s="121" t="s">
        <v>93</v>
      </c>
      <c r="H9" s="120" t="s">
        <v>135</v>
      </c>
      <c r="I9" s="120" t="s">
        <v>136</v>
      </c>
    </row>
    <row r="10" spans="1:9" x14ac:dyDescent="0.2">
      <c r="A10" s="119">
        <v>44244</v>
      </c>
      <c r="B10" s="120" t="s">
        <v>137</v>
      </c>
      <c r="C10" s="120" t="s">
        <v>91</v>
      </c>
      <c r="D10" s="120" t="s">
        <v>95</v>
      </c>
      <c r="E10" s="119">
        <v>44244</v>
      </c>
      <c r="F10" s="121">
        <v>-500</v>
      </c>
      <c r="G10" s="121" t="s">
        <v>93</v>
      </c>
      <c r="H10" s="120" t="s">
        <v>138</v>
      </c>
      <c r="I10" s="120" t="s">
        <v>139</v>
      </c>
    </row>
    <row r="11" spans="1:9" x14ac:dyDescent="0.2">
      <c r="A11" s="119">
        <v>44244</v>
      </c>
      <c r="B11" s="120" t="s">
        <v>140</v>
      </c>
      <c r="C11" s="120" t="s">
        <v>91</v>
      </c>
      <c r="D11" s="120" t="s">
        <v>95</v>
      </c>
      <c r="E11" s="119">
        <v>44244</v>
      </c>
      <c r="F11" s="121">
        <v>-500</v>
      </c>
      <c r="G11" s="121" t="s">
        <v>93</v>
      </c>
      <c r="H11" s="120" t="s">
        <v>141</v>
      </c>
      <c r="I11" s="120" t="s">
        <v>142</v>
      </c>
    </row>
    <row r="12" spans="1:9" x14ac:dyDescent="0.2">
      <c r="A12" s="119">
        <v>44244</v>
      </c>
      <c r="B12" s="120" t="s">
        <v>102</v>
      </c>
      <c r="C12" s="120" t="s">
        <v>91</v>
      </c>
      <c r="D12" s="120" t="s">
        <v>95</v>
      </c>
      <c r="E12" s="119">
        <v>44244</v>
      </c>
      <c r="F12" s="121">
        <v>-500</v>
      </c>
      <c r="G12" s="121" t="s">
        <v>93</v>
      </c>
      <c r="H12" s="120" t="s">
        <v>143</v>
      </c>
      <c r="I12" s="120" t="s">
        <v>144</v>
      </c>
    </row>
    <row r="13" spans="1:9" x14ac:dyDescent="0.2">
      <c r="A13" s="119">
        <v>44244</v>
      </c>
      <c r="B13" s="120" t="s">
        <v>145</v>
      </c>
      <c r="C13" s="120" t="s">
        <v>91</v>
      </c>
      <c r="D13" s="120" t="s">
        <v>95</v>
      </c>
      <c r="E13" s="119">
        <v>44244</v>
      </c>
      <c r="F13" s="121">
        <v>-2000</v>
      </c>
      <c r="G13" s="121" t="s">
        <v>93</v>
      </c>
      <c r="H13" s="120" t="s">
        <v>146</v>
      </c>
      <c r="I13" s="120" t="s">
        <v>147</v>
      </c>
    </row>
    <row r="14" spans="1:9" x14ac:dyDescent="0.2">
      <c r="A14" s="119">
        <v>44244</v>
      </c>
      <c r="B14" s="120" t="s">
        <v>148</v>
      </c>
      <c r="C14" s="120" t="s">
        <v>91</v>
      </c>
      <c r="D14" s="120" t="s">
        <v>95</v>
      </c>
      <c r="E14" s="119">
        <v>44244</v>
      </c>
      <c r="F14" s="121">
        <v>-2000</v>
      </c>
      <c r="G14" s="121" t="s">
        <v>93</v>
      </c>
      <c r="H14" s="120" t="s">
        <v>149</v>
      </c>
      <c r="I14" s="120" t="s">
        <v>150</v>
      </c>
    </row>
    <row r="15" spans="1:9" x14ac:dyDescent="0.2">
      <c r="A15" s="119">
        <v>44244</v>
      </c>
      <c r="B15" s="120" t="s">
        <v>99</v>
      </c>
      <c r="C15" s="120" t="s">
        <v>91</v>
      </c>
      <c r="D15" s="120" t="s">
        <v>95</v>
      </c>
      <c r="E15" s="119">
        <v>44244</v>
      </c>
      <c r="F15" s="121">
        <v>-2000</v>
      </c>
      <c r="G15" s="121" t="s">
        <v>93</v>
      </c>
      <c r="H15" s="120" t="s">
        <v>151</v>
      </c>
      <c r="I15" s="120" t="s">
        <v>152</v>
      </c>
    </row>
    <row r="16" spans="1:9" x14ac:dyDescent="0.2">
      <c r="A16" s="119">
        <v>44244</v>
      </c>
      <c r="B16" s="120" t="s">
        <v>153</v>
      </c>
      <c r="C16" s="120" t="s">
        <v>91</v>
      </c>
      <c r="D16" s="120" t="s">
        <v>95</v>
      </c>
      <c r="E16" s="119">
        <v>44244</v>
      </c>
      <c r="F16" s="121">
        <v>-2000</v>
      </c>
      <c r="G16" s="121" t="s">
        <v>93</v>
      </c>
      <c r="H16" s="120" t="s">
        <v>154</v>
      </c>
      <c r="I16" s="120" t="s">
        <v>155</v>
      </c>
    </row>
    <row r="17" spans="1:9" x14ac:dyDescent="0.2">
      <c r="A17" s="119">
        <v>44244</v>
      </c>
      <c r="B17" s="120" t="s">
        <v>156</v>
      </c>
      <c r="C17" s="120" t="s">
        <v>91</v>
      </c>
      <c r="D17" s="120" t="s">
        <v>95</v>
      </c>
      <c r="E17" s="119">
        <v>44244</v>
      </c>
      <c r="F17" s="121">
        <v>-6000</v>
      </c>
      <c r="G17" s="121" t="s">
        <v>93</v>
      </c>
      <c r="H17" s="120" t="s">
        <v>157</v>
      </c>
      <c r="I17" s="120" t="s">
        <v>158</v>
      </c>
    </row>
    <row r="18" spans="1:9" x14ac:dyDescent="0.2">
      <c r="A18" s="119">
        <v>44244</v>
      </c>
      <c r="B18" s="120" t="s">
        <v>159</v>
      </c>
      <c r="C18" s="120" t="s">
        <v>91</v>
      </c>
      <c r="D18" s="120" t="s">
        <v>95</v>
      </c>
      <c r="E18" s="119">
        <v>44244</v>
      </c>
      <c r="F18" s="121">
        <v>-6000</v>
      </c>
      <c r="G18" s="121" t="s">
        <v>93</v>
      </c>
      <c r="H18" s="120" t="s">
        <v>160</v>
      </c>
      <c r="I18" s="120" t="s">
        <v>161</v>
      </c>
    </row>
    <row r="19" spans="1:9" x14ac:dyDescent="0.2">
      <c r="A19" s="119">
        <v>44244</v>
      </c>
      <c r="B19" s="120" t="s">
        <v>162</v>
      </c>
      <c r="C19" s="120" t="s">
        <v>91</v>
      </c>
      <c r="D19" s="120" t="s">
        <v>95</v>
      </c>
      <c r="E19" s="119">
        <v>44244</v>
      </c>
      <c r="F19" s="121">
        <v>-6000</v>
      </c>
      <c r="G19" s="121" t="s">
        <v>93</v>
      </c>
      <c r="H19" s="120" t="s">
        <v>163</v>
      </c>
      <c r="I19" s="120" t="s">
        <v>164</v>
      </c>
    </row>
    <row r="20" spans="1:9" ht="38.25" x14ac:dyDescent="0.2">
      <c r="A20" s="119">
        <v>44256</v>
      </c>
      <c r="B20" s="122" t="s">
        <v>165</v>
      </c>
      <c r="C20" s="120" t="s">
        <v>91</v>
      </c>
      <c r="D20" s="120" t="s">
        <v>92</v>
      </c>
      <c r="E20" s="119">
        <v>44256</v>
      </c>
      <c r="F20" s="121">
        <v>-1260.5</v>
      </c>
      <c r="G20" s="121" t="s">
        <v>93</v>
      </c>
      <c r="H20" s="120" t="s">
        <v>166</v>
      </c>
      <c r="I20" s="120" t="s">
        <v>93</v>
      </c>
    </row>
    <row r="21" spans="1:9" ht="38.25" x14ac:dyDescent="0.2">
      <c r="A21" s="119">
        <v>44292</v>
      </c>
      <c r="B21" s="122" t="s">
        <v>167</v>
      </c>
      <c r="C21" s="120" t="s">
        <v>91</v>
      </c>
      <c r="D21" s="120" t="s">
        <v>92</v>
      </c>
      <c r="E21" s="119">
        <v>44292</v>
      </c>
      <c r="F21" s="121">
        <v>-267.12</v>
      </c>
      <c r="G21" s="121" t="s">
        <v>93</v>
      </c>
      <c r="H21" s="120" t="s">
        <v>168</v>
      </c>
      <c r="I21" s="120" t="s">
        <v>93</v>
      </c>
    </row>
    <row r="22" spans="1:9" x14ac:dyDescent="0.2">
      <c r="A22" s="119">
        <v>44305</v>
      </c>
      <c r="B22" s="120" t="s">
        <v>96</v>
      </c>
      <c r="C22" s="120" t="s">
        <v>91</v>
      </c>
      <c r="D22" s="120" t="s">
        <v>95</v>
      </c>
      <c r="E22" s="119">
        <v>44305</v>
      </c>
      <c r="F22" s="121" t="s">
        <v>93</v>
      </c>
      <c r="G22" s="121">
        <v>30000</v>
      </c>
      <c r="H22" s="120" t="s">
        <v>169</v>
      </c>
      <c r="I22" s="120" t="s">
        <v>170</v>
      </c>
    </row>
    <row r="23" spans="1:9" x14ac:dyDescent="0.2">
      <c r="A23" s="119">
        <v>44323</v>
      </c>
      <c r="B23" s="120" t="s">
        <v>94</v>
      </c>
      <c r="C23" s="120" t="s">
        <v>91</v>
      </c>
      <c r="D23" s="120" t="s">
        <v>95</v>
      </c>
      <c r="E23" s="119">
        <v>44323</v>
      </c>
      <c r="F23" s="121" t="s">
        <v>93</v>
      </c>
      <c r="G23" s="121">
        <v>4371.96</v>
      </c>
      <c r="H23" s="120" t="s">
        <v>131</v>
      </c>
      <c r="I23" s="120" t="s">
        <v>171</v>
      </c>
    </row>
    <row r="24" spans="1:9" x14ac:dyDescent="0.2">
      <c r="A24" s="119">
        <v>44341</v>
      </c>
      <c r="B24" s="120" t="s">
        <v>96</v>
      </c>
      <c r="C24" s="120" t="s">
        <v>91</v>
      </c>
      <c r="D24" s="120" t="s">
        <v>95</v>
      </c>
      <c r="E24" s="119">
        <v>44341</v>
      </c>
      <c r="F24" s="121" t="s">
        <v>93</v>
      </c>
      <c r="G24" s="121">
        <v>3616</v>
      </c>
      <c r="H24" s="120" t="s">
        <v>172</v>
      </c>
      <c r="I24" s="120" t="s">
        <v>173</v>
      </c>
    </row>
    <row r="25" spans="1:9" ht="38.25" x14ac:dyDescent="0.2">
      <c r="A25" s="119">
        <v>44424</v>
      </c>
      <c r="B25" s="122" t="s">
        <v>174</v>
      </c>
      <c r="C25" s="120" t="s">
        <v>91</v>
      </c>
      <c r="D25" s="120" t="s">
        <v>100</v>
      </c>
      <c r="E25" s="119">
        <v>44424</v>
      </c>
      <c r="F25" s="121">
        <v>-450</v>
      </c>
      <c r="G25" s="121" t="s">
        <v>93</v>
      </c>
      <c r="H25" s="120" t="s">
        <v>175</v>
      </c>
      <c r="I25" s="120" t="s">
        <v>176</v>
      </c>
    </row>
    <row r="26" spans="1:9" ht="38.25" x14ac:dyDescent="0.2">
      <c r="A26" s="119">
        <v>44424</v>
      </c>
      <c r="B26" s="122" t="s">
        <v>177</v>
      </c>
      <c r="C26" s="120" t="s">
        <v>91</v>
      </c>
      <c r="D26" s="120" t="s">
        <v>100</v>
      </c>
      <c r="E26" s="119">
        <v>44424</v>
      </c>
      <c r="F26" s="121">
        <v>-187.9</v>
      </c>
      <c r="G26" s="121" t="s">
        <v>93</v>
      </c>
      <c r="H26" s="120" t="s">
        <v>178</v>
      </c>
      <c r="I26" s="120" t="s">
        <v>179</v>
      </c>
    </row>
    <row r="27" spans="1:9" x14ac:dyDescent="0.2">
      <c r="A27" s="119">
        <v>44431</v>
      </c>
      <c r="B27" s="120" t="s">
        <v>180</v>
      </c>
      <c r="C27" s="120" t="s">
        <v>91</v>
      </c>
      <c r="D27" s="120" t="s">
        <v>97</v>
      </c>
      <c r="E27" s="119">
        <v>44431</v>
      </c>
      <c r="F27" s="121" t="s">
        <v>93</v>
      </c>
      <c r="G27" s="121">
        <v>1500</v>
      </c>
      <c r="H27" s="120" t="s">
        <v>181</v>
      </c>
      <c r="I27" s="120" t="s">
        <v>182</v>
      </c>
    </row>
    <row r="28" spans="1:9" x14ac:dyDescent="0.2">
      <c r="A28" s="119">
        <v>44434</v>
      </c>
      <c r="B28" s="120" t="s">
        <v>183</v>
      </c>
      <c r="C28" s="120" t="s">
        <v>91</v>
      </c>
      <c r="D28" s="120" t="s">
        <v>95</v>
      </c>
      <c r="E28" s="119">
        <v>44434</v>
      </c>
      <c r="F28" s="121" t="s">
        <v>93</v>
      </c>
      <c r="G28" s="121">
        <v>1000</v>
      </c>
      <c r="H28" s="120" t="s">
        <v>184</v>
      </c>
      <c r="I28" s="120" t="s">
        <v>185</v>
      </c>
    </row>
    <row r="29" spans="1:9" x14ac:dyDescent="0.2">
      <c r="A29" s="119">
        <v>44435</v>
      </c>
      <c r="B29" s="120" t="s">
        <v>186</v>
      </c>
      <c r="C29" s="120" t="s">
        <v>91</v>
      </c>
      <c r="D29" s="120" t="s">
        <v>97</v>
      </c>
      <c r="E29" s="119">
        <v>44435</v>
      </c>
      <c r="F29" s="121" t="s">
        <v>93</v>
      </c>
      <c r="G29" s="121">
        <v>2500</v>
      </c>
      <c r="H29" s="120" t="s">
        <v>187</v>
      </c>
      <c r="I29" s="120" t="s">
        <v>188</v>
      </c>
    </row>
    <row r="30" spans="1:9" ht="38.25" x14ac:dyDescent="0.2">
      <c r="A30" s="119">
        <v>44435</v>
      </c>
      <c r="B30" s="122" t="s">
        <v>189</v>
      </c>
      <c r="C30" s="120" t="s">
        <v>91</v>
      </c>
      <c r="D30" s="120" t="s">
        <v>100</v>
      </c>
      <c r="E30" s="119">
        <v>44435</v>
      </c>
      <c r="F30" s="121">
        <v>-1700</v>
      </c>
      <c r="G30" s="121" t="s">
        <v>93</v>
      </c>
      <c r="H30" s="120" t="s">
        <v>190</v>
      </c>
      <c r="I30" s="120" t="s">
        <v>191</v>
      </c>
    </row>
    <row r="31" spans="1:9" x14ac:dyDescent="0.2">
      <c r="A31" s="123">
        <v>44438</v>
      </c>
      <c r="B31" s="124" t="s">
        <v>192</v>
      </c>
      <c r="C31" s="124" t="s">
        <v>91</v>
      </c>
      <c r="D31" s="124" t="s">
        <v>95</v>
      </c>
      <c r="E31" s="123">
        <v>44438</v>
      </c>
      <c r="F31" s="125" t="s">
        <v>93</v>
      </c>
      <c r="G31" s="125">
        <v>3500</v>
      </c>
      <c r="H31" s="124" t="s">
        <v>193</v>
      </c>
      <c r="I31" s="124" t="s">
        <v>194</v>
      </c>
    </row>
    <row r="32" spans="1:9" x14ac:dyDescent="0.2">
      <c r="A32" s="119">
        <v>44439</v>
      </c>
      <c r="B32" s="120" t="s">
        <v>195</v>
      </c>
      <c r="C32" s="120" t="s">
        <v>91</v>
      </c>
      <c r="D32" s="120" t="s">
        <v>97</v>
      </c>
      <c r="E32" s="119">
        <v>44439</v>
      </c>
      <c r="F32" s="121" t="s">
        <v>93</v>
      </c>
      <c r="G32" s="121">
        <v>3000</v>
      </c>
      <c r="H32" s="120" t="s">
        <v>196</v>
      </c>
      <c r="I32" s="120" t="s">
        <v>197</v>
      </c>
    </row>
    <row r="33" spans="1:9" x14ac:dyDescent="0.2">
      <c r="A33" s="119">
        <v>44440</v>
      </c>
      <c r="B33" s="120" t="s">
        <v>198</v>
      </c>
      <c r="C33" s="120" t="s">
        <v>91</v>
      </c>
      <c r="D33" s="120" t="s">
        <v>95</v>
      </c>
      <c r="E33" s="119">
        <v>44440</v>
      </c>
      <c r="F33" s="121" t="s">
        <v>93</v>
      </c>
      <c r="G33" s="121">
        <v>1000</v>
      </c>
      <c r="H33" s="120" t="s">
        <v>199</v>
      </c>
      <c r="I33" s="120" t="s">
        <v>200</v>
      </c>
    </row>
    <row r="34" spans="1:9" x14ac:dyDescent="0.2">
      <c r="A34" s="119">
        <v>44440</v>
      </c>
      <c r="B34" s="120" t="s">
        <v>201</v>
      </c>
      <c r="C34" s="120" t="s">
        <v>91</v>
      </c>
      <c r="D34" s="120" t="s">
        <v>97</v>
      </c>
      <c r="E34" s="119">
        <v>44440</v>
      </c>
      <c r="F34" s="121" t="s">
        <v>93</v>
      </c>
      <c r="G34" s="121">
        <v>3000</v>
      </c>
      <c r="H34" s="120" t="s">
        <v>202</v>
      </c>
      <c r="I34" s="120" t="s">
        <v>203</v>
      </c>
    </row>
    <row r="35" spans="1:9" x14ac:dyDescent="0.2">
      <c r="A35" s="119">
        <v>44440</v>
      </c>
      <c r="B35" s="120" t="s">
        <v>204</v>
      </c>
      <c r="C35" s="120" t="s">
        <v>91</v>
      </c>
      <c r="D35" s="120" t="s">
        <v>97</v>
      </c>
      <c r="E35" s="119">
        <v>44440</v>
      </c>
      <c r="F35" s="121" t="s">
        <v>93</v>
      </c>
      <c r="G35" s="121">
        <v>2500</v>
      </c>
      <c r="H35" s="120" t="s">
        <v>205</v>
      </c>
      <c r="I35" s="120" t="s">
        <v>206</v>
      </c>
    </row>
    <row r="36" spans="1:9" ht="38.25" x14ac:dyDescent="0.2">
      <c r="A36" s="119">
        <v>44440</v>
      </c>
      <c r="B36" s="122" t="s">
        <v>207</v>
      </c>
      <c r="C36" s="120" t="s">
        <v>91</v>
      </c>
      <c r="D36" s="120" t="s">
        <v>92</v>
      </c>
      <c r="E36" s="119">
        <v>44440</v>
      </c>
      <c r="F36" s="121">
        <v>-7.5</v>
      </c>
      <c r="G36" s="121" t="s">
        <v>93</v>
      </c>
      <c r="H36" s="120" t="s">
        <v>208</v>
      </c>
      <c r="I36" s="120" t="s">
        <v>93</v>
      </c>
    </row>
    <row r="37" spans="1:9" x14ac:dyDescent="0.2">
      <c r="A37" s="119">
        <v>44445</v>
      </c>
      <c r="B37" s="120" t="s">
        <v>186</v>
      </c>
      <c r="C37" s="120" t="s">
        <v>91</v>
      </c>
      <c r="D37" s="120" t="s">
        <v>97</v>
      </c>
      <c r="E37" s="119">
        <v>44445</v>
      </c>
      <c r="F37" s="121" t="s">
        <v>93</v>
      </c>
      <c r="G37" s="121">
        <v>2000</v>
      </c>
      <c r="H37" s="120" t="s">
        <v>187</v>
      </c>
      <c r="I37" s="120" t="s">
        <v>209</v>
      </c>
    </row>
    <row r="38" spans="1:9" x14ac:dyDescent="0.2">
      <c r="A38" s="119">
        <v>44446</v>
      </c>
      <c r="B38" s="120" t="s">
        <v>94</v>
      </c>
      <c r="C38" s="120" t="s">
        <v>91</v>
      </c>
      <c r="D38" s="120" t="s">
        <v>95</v>
      </c>
      <c r="E38" s="119">
        <v>44446</v>
      </c>
      <c r="F38" s="121" t="s">
        <v>93</v>
      </c>
      <c r="G38" s="121">
        <v>4510.75</v>
      </c>
      <c r="H38" s="120" t="s">
        <v>131</v>
      </c>
      <c r="I38" s="120" t="s">
        <v>210</v>
      </c>
    </row>
    <row r="39" spans="1:9" x14ac:dyDescent="0.2">
      <c r="A39" s="119">
        <v>44446</v>
      </c>
      <c r="B39" s="120" t="s">
        <v>211</v>
      </c>
      <c r="C39" s="120" t="s">
        <v>91</v>
      </c>
      <c r="D39" s="120" t="s">
        <v>97</v>
      </c>
      <c r="E39" s="119">
        <v>44446</v>
      </c>
      <c r="F39" s="121" t="s">
        <v>93</v>
      </c>
      <c r="G39" s="121">
        <v>3000</v>
      </c>
      <c r="H39" s="120" t="s">
        <v>212</v>
      </c>
      <c r="I39" s="120" t="s">
        <v>213</v>
      </c>
    </row>
    <row r="40" spans="1:9" x14ac:dyDescent="0.2">
      <c r="A40" s="119">
        <v>44462</v>
      </c>
      <c r="B40" s="120" t="s">
        <v>214</v>
      </c>
      <c r="C40" s="120" t="s">
        <v>91</v>
      </c>
      <c r="D40" s="120" t="s">
        <v>97</v>
      </c>
      <c r="E40" s="119">
        <v>44462</v>
      </c>
      <c r="F40" s="121" t="s">
        <v>93</v>
      </c>
      <c r="G40" s="121">
        <v>3000</v>
      </c>
      <c r="H40" s="120" t="s">
        <v>215</v>
      </c>
      <c r="I40" s="120" t="s">
        <v>216</v>
      </c>
    </row>
    <row r="41" spans="1:9" ht="38.25" x14ac:dyDescent="0.2">
      <c r="A41" s="119">
        <v>44476</v>
      </c>
      <c r="B41" s="122" t="s">
        <v>217</v>
      </c>
      <c r="C41" s="120" t="s">
        <v>91</v>
      </c>
      <c r="D41" s="120" t="s">
        <v>100</v>
      </c>
      <c r="E41" s="119">
        <v>44476</v>
      </c>
      <c r="F41" s="121">
        <v>-7205</v>
      </c>
      <c r="G41" s="121" t="s">
        <v>93</v>
      </c>
      <c r="H41" s="120" t="s">
        <v>190</v>
      </c>
      <c r="I41" s="120" t="s">
        <v>218</v>
      </c>
    </row>
    <row r="42" spans="1:9" x14ac:dyDescent="0.2">
      <c r="A42" s="119">
        <v>44480</v>
      </c>
      <c r="B42" s="120" t="s">
        <v>219</v>
      </c>
      <c r="C42" s="120" t="s">
        <v>91</v>
      </c>
      <c r="D42" s="120" t="s">
        <v>97</v>
      </c>
      <c r="E42" s="119">
        <v>44480</v>
      </c>
      <c r="F42" s="121" t="s">
        <v>93</v>
      </c>
      <c r="G42" s="121">
        <v>3000</v>
      </c>
      <c r="H42" s="120" t="s">
        <v>220</v>
      </c>
      <c r="I42" s="120" t="s">
        <v>221</v>
      </c>
    </row>
    <row r="43" spans="1:9" x14ac:dyDescent="0.2">
      <c r="A43" s="126">
        <v>44487</v>
      </c>
      <c r="B43" s="127" t="s">
        <v>192</v>
      </c>
      <c r="C43" s="127" t="s">
        <v>91</v>
      </c>
      <c r="D43" s="127" t="s">
        <v>95</v>
      </c>
      <c r="E43" s="126">
        <v>44487</v>
      </c>
      <c r="F43" s="128">
        <v>-3500</v>
      </c>
      <c r="G43" s="128" t="s">
        <v>93</v>
      </c>
      <c r="H43" s="127" t="s">
        <v>222</v>
      </c>
      <c r="I43" s="127" t="s">
        <v>223</v>
      </c>
    </row>
    <row r="44" spans="1:9" x14ac:dyDescent="0.2">
      <c r="A44" s="119">
        <v>44487</v>
      </c>
      <c r="B44" s="120" t="s">
        <v>159</v>
      </c>
      <c r="C44" s="120" t="s">
        <v>91</v>
      </c>
      <c r="D44" s="120" t="s">
        <v>97</v>
      </c>
      <c r="E44" s="119">
        <v>44487</v>
      </c>
      <c r="F44" s="121" t="s">
        <v>93</v>
      </c>
      <c r="G44" s="121">
        <v>3000</v>
      </c>
      <c r="H44" s="120" t="s">
        <v>224</v>
      </c>
      <c r="I44" s="120" t="s">
        <v>225</v>
      </c>
    </row>
    <row r="45" spans="1:9" x14ac:dyDescent="0.2">
      <c r="A45" s="119">
        <v>44487</v>
      </c>
      <c r="B45" s="120" t="s">
        <v>226</v>
      </c>
      <c r="C45" s="120" t="s">
        <v>91</v>
      </c>
      <c r="D45" s="120" t="s">
        <v>97</v>
      </c>
      <c r="E45" s="119">
        <v>44487</v>
      </c>
      <c r="F45" s="121" t="s">
        <v>93</v>
      </c>
      <c r="G45" s="121">
        <v>3000</v>
      </c>
      <c r="H45" s="120" t="s">
        <v>227</v>
      </c>
      <c r="I45" s="120" t="s">
        <v>228</v>
      </c>
    </row>
    <row r="46" spans="1:9" x14ac:dyDescent="0.2">
      <c r="A46" s="123">
        <v>44497</v>
      </c>
      <c r="B46" s="124" t="s">
        <v>180</v>
      </c>
      <c r="C46" s="124" t="s">
        <v>91</v>
      </c>
      <c r="D46" s="124" t="s">
        <v>97</v>
      </c>
      <c r="E46" s="123">
        <v>44497</v>
      </c>
      <c r="F46" s="125" t="s">
        <v>93</v>
      </c>
      <c r="G46" s="125">
        <v>250</v>
      </c>
      <c r="H46" s="124" t="s">
        <v>229</v>
      </c>
      <c r="I46" s="124" t="s">
        <v>230</v>
      </c>
    </row>
    <row r="47" spans="1:9" x14ac:dyDescent="0.2">
      <c r="A47" s="123">
        <v>44501</v>
      </c>
      <c r="B47" s="124" t="s">
        <v>231</v>
      </c>
      <c r="C47" s="124" t="s">
        <v>91</v>
      </c>
      <c r="D47" s="124" t="s">
        <v>95</v>
      </c>
      <c r="E47" s="123">
        <v>44501</v>
      </c>
      <c r="F47" s="125" t="s">
        <v>93</v>
      </c>
      <c r="G47" s="125">
        <v>250</v>
      </c>
      <c r="H47" s="124" t="s">
        <v>232</v>
      </c>
      <c r="I47" s="124" t="s">
        <v>233</v>
      </c>
    </row>
    <row r="48" spans="1:9" ht="38.25" x14ac:dyDescent="0.2">
      <c r="A48" s="119">
        <v>44501</v>
      </c>
      <c r="B48" s="122" t="s">
        <v>234</v>
      </c>
      <c r="C48" s="120" t="s">
        <v>91</v>
      </c>
      <c r="D48" s="120" t="s">
        <v>92</v>
      </c>
      <c r="E48" s="119">
        <v>44501</v>
      </c>
      <c r="F48" s="121">
        <v>-8</v>
      </c>
      <c r="G48" s="121" t="s">
        <v>93</v>
      </c>
      <c r="H48" s="120" t="s">
        <v>235</v>
      </c>
      <c r="I48" s="120" t="s">
        <v>93</v>
      </c>
    </row>
    <row r="49" spans="1:9" x14ac:dyDescent="0.2">
      <c r="A49" s="119">
        <v>44505</v>
      </c>
      <c r="B49" s="120" t="s">
        <v>236</v>
      </c>
      <c r="C49" s="120" t="s">
        <v>91</v>
      </c>
      <c r="D49" s="120" t="s">
        <v>97</v>
      </c>
      <c r="E49" s="119">
        <v>44505</v>
      </c>
      <c r="F49" s="121">
        <v>-113118</v>
      </c>
      <c r="G49" s="121" t="s">
        <v>93</v>
      </c>
      <c r="H49" s="120" t="s">
        <v>237</v>
      </c>
      <c r="I49" s="120" t="s">
        <v>238</v>
      </c>
    </row>
    <row r="50" spans="1:9" x14ac:dyDescent="0.2">
      <c r="A50" s="129">
        <v>44525</v>
      </c>
      <c r="B50" s="130" t="s">
        <v>183</v>
      </c>
      <c r="C50" s="130" t="s">
        <v>91</v>
      </c>
      <c r="D50" s="130" t="s">
        <v>95</v>
      </c>
      <c r="E50" s="129">
        <v>44525</v>
      </c>
      <c r="F50" s="131" t="s">
        <v>93</v>
      </c>
      <c r="G50" s="131">
        <v>250</v>
      </c>
      <c r="H50" s="130" t="s">
        <v>239</v>
      </c>
      <c r="I50" s="130" t="s">
        <v>240</v>
      </c>
    </row>
    <row r="51" spans="1:9" x14ac:dyDescent="0.2">
      <c r="A51" s="123">
        <v>44526</v>
      </c>
      <c r="B51" s="124" t="s">
        <v>162</v>
      </c>
      <c r="C51" s="124" t="s">
        <v>91</v>
      </c>
      <c r="D51" s="124" t="s">
        <v>95</v>
      </c>
      <c r="E51" s="123">
        <v>44526</v>
      </c>
      <c r="F51" s="125" t="s">
        <v>93</v>
      </c>
      <c r="G51" s="125">
        <v>500</v>
      </c>
      <c r="H51" s="124" t="s">
        <v>241</v>
      </c>
      <c r="I51" s="124" t="s">
        <v>242</v>
      </c>
    </row>
    <row r="52" spans="1:9" x14ac:dyDescent="0.2">
      <c r="A52" s="123">
        <v>44526</v>
      </c>
      <c r="B52" s="124" t="s">
        <v>243</v>
      </c>
      <c r="C52" s="124" t="s">
        <v>91</v>
      </c>
      <c r="D52" s="124" t="s">
        <v>95</v>
      </c>
      <c r="E52" s="123">
        <v>44526</v>
      </c>
      <c r="F52" s="125" t="s">
        <v>93</v>
      </c>
      <c r="G52" s="125">
        <v>250</v>
      </c>
      <c r="H52" s="124" t="s">
        <v>244</v>
      </c>
      <c r="I52" s="124" t="s">
        <v>245</v>
      </c>
    </row>
    <row r="53" spans="1:9" ht="38.25" x14ac:dyDescent="0.2">
      <c r="A53" s="119">
        <v>44531</v>
      </c>
      <c r="B53" s="122" t="s">
        <v>246</v>
      </c>
      <c r="C53" s="120" t="s">
        <v>91</v>
      </c>
      <c r="D53" s="120" t="s">
        <v>92</v>
      </c>
      <c r="E53" s="119">
        <v>44531</v>
      </c>
      <c r="F53" s="121">
        <v>-1.5</v>
      </c>
      <c r="G53" s="121" t="s">
        <v>93</v>
      </c>
      <c r="H53" s="120" t="s">
        <v>247</v>
      </c>
      <c r="I53" s="120" t="s">
        <v>93</v>
      </c>
    </row>
    <row r="54" spans="1:9" x14ac:dyDescent="0.2">
      <c r="A54" s="119">
        <v>44550</v>
      </c>
      <c r="B54" s="120" t="s">
        <v>96</v>
      </c>
      <c r="C54" s="120" t="s">
        <v>91</v>
      </c>
      <c r="D54" s="120" t="s">
        <v>95</v>
      </c>
      <c r="E54" s="119">
        <v>44550</v>
      </c>
      <c r="F54" s="121" t="s">
        <v>93</v>
      </c>
      <c r="G54" s="121">
        <v>1832</v>
      </c>
      <c r="H54" s="120" t="s">
        <v>248</v>
      </c>
      <c r="I54" s="120" t="s">
        <v>249</v>
      </c>
    </row>
    <row r="55" spans="1:9" x14ac:dyDescent="0.2">
      <c r="A55" s="119">
        <v>44557</v>
      </c>
      <c r="B55" s="120" t="s">
        <v>98</v>
      </c>
      <c r="C55" s="120" t="s">
        <v>91</v>
      </c>
      <c r="D55" s="120" t="s">
        <v>97</v>
      </c>
      <c r="E55" s="119">
        <v>44557</v>
      </c>
      <c r="F55" s="121">
        <v>-8240</v>
      </c>
      <c r="G55" s="121" t="s">
        <v>93</v>
      </c>
      <c r="H55" s="120" t="s">
        <v>154</v>
      </c>
      <c r="I55" s="120" t="s">
        <v>250</v>
      </c>
    </row>
    <row r="56" spans="1:9" x14ac:dyDescent="0.2">
      <c r="A56" s="119">
        <v>44559</v>
      </c>
      <c r="B56" s="120" t="s">
        <v>156</v>
      </c>
      <c r="C56" s="120" t="s">
        <v>91</v>
      </c>
      <c r="D56" s="120" t="s">
        <v>95</v>
      </c>
      <c r="E56" s="119">
        <v>44559</v>
      </c>
      <c r="F56" s="121">
        <v>-6000</v>
      </c>
      <c r="G56" s="121" t="s">
        <v>93</v>
      </c>
      <c r="H56" s="120" t="s">
        <v>251</v>
      </c>
      <c r="I56" s="120" t="s">
        <v>252</v>
      </c>
    </row>
    <row r="57" spans="1:9" x14ac:dyDescent="0.2">
      <c r="A57" s="119">
        <v>44559</v>
      </c>
      <c r="B57" s="120" t="s">
        <v>159</v>
      </c>
      <c r="C57" s="120" t="s">
        <v>91</v>
      </c>
      <c r="D57" s="120" t="s">
        <v>95</v>
      </c>
      <c r="E57" s="119">
        <v>44559</v>
      </c>
      <c r="F57" s="121">
        <v>-6000</v>
      </c>
      <c r="G57" s="121" t="s">
        <v>93</v>
      </c>
      <c r="H57" s="120" t="s">
        <v>253</v>
      </c>
      <c r="I57" s="120" t="s">
        <v>254</v>
      </c>
    </row>
    <row r="58" spans="1:9" x14ac:dyDescent="0.2">
      <c r="A58" s="119">
        <v>44559</v>
      </c>
      <c r="B58" s="120" t="s">
        <v>99</v>
      </c>
      <c r="C58" s="120" t="s">
        <v>91</v>
      </c>
      <c r="D58" s="120" t="s">
        <v>95</v>
      </c>
      <c r="E58" s="119">
        <v>44559</v>
      </c>
      <c r="F58" s="121">
        <v>-2000</v>
      </c>
      <c r="G58" s="121" t="s">
        <v>93</v>
      </c>
      <c r="H58" s="120" t="s">
        <v>255</v>
      </c>
      <c r="I58" s="120" t="s">
        <v>256</v>
      </c>
    </row>
    <row r="59" spans="1:9" x14ac:dyDescent="0.2">
      <c r="A59" s="119">
        <v>44559</v>
      </c>
      <c r="B59" s="120" t="s">
        <v>148</v>
      </c>
      <c r="C59" s="120" t="s">
        <v>91</v>
      </c>
      <c r="D59" s="120" t="s">
        <v>95</v>
      </c>
      <c r="E59" s="119">
        <v>44559</v>
      </c>
      <c r="F59" s="121">
        <v>-2000</v>
      </c>
      <c r="G59" s="121" t="s">
        <v>93</v>
      </c>
      <c r="H59" s="120" t="s">
        <v>257</v>
      </c>
      <c r="I59" s="120" t="s">
        <v>258</v>
      </c>
    </row>
    <row r="60" spans="1:9" x14ac:dyDescent="0.2">
      <c r="A60" s="119">
        <v>44559</v>
      </c>
      <c r="B60" s="120" t="s">
        <v>162</v>
      </c>
      <c r="C60" s="120" t="s">
        <v>91</v>
      </c>
      <c r="D60" s="120" t="s">
        <v>95</v>
      </c>
      <c r="E60" s="119">
        <v>44559</v>
      </c>
      <c r="F60" s="121">
        <v>-2000</v>
      </c>
      <c r="G60" s="121" t="s">
        <v>93</v>
      </c>
      <c r="H60" s="120" t="s">
        <v>259</v>
      </c>
      <c r="I60" s="120" t="s">
        <v>260</v>
      </c>
    </row>
    <row r="61" spans="1:9" x14ac:dyDescent="0.2">
      <c r="A61" s="119">
        <v>44559</v>
      </c>
      <c r="B61" s="120" t="s">
        <v>153</v>
      </c>
      <c r="C61" s="120" t="s">
        <v>91</v>
      </c>
      <c r="D61" s="120" t="s">
        <v>95</v>
      </c>
      <c r="E61" s="119">
        <v>44559</v>
      </c>
      <c r="F61" s="121">
        <v>-500</v>
      </c>
      <c r="G61" s="121" t="s">
        <v>93</v>
      </c>
      <c r="H61" s="120" t="s">
        <v>261</v>
      </c>
      <c r="I61" s="120" t="s">
        <v>262</v>
      </c>
    </row>
    <row r="62" spans="1:9" x14ac:dyDescent="0.2">
      <c r="A62" s="119">
        <v>44559</v>
      </c>
      <c r="B62" s="120" t="s">
        <v>137</v>
      </c>
      <c r="C62" s="120" t="s">
        <v>91</v>
      </c>
      <c r="D62" s="120" t="s">
        <v>95</v>
      </c>
      <c r="E62" s="119">
        <v>44559</v>
      </c>
      <c r="F62" s="121">
        <v>-500</v>
      </c>
      <c r="G62" s="121" t="s">
        <v>93</v>
      </c>
      <c r="H62" s="120" t="s">
        <v>263</v>
      </c>
      <c r="I62" s="120" t="s">
        <v>264</v>
      </c>
    </row>
    <row r="63" spans="1:9" x14ac:dyDescent="0.2">
      <c r="A63" s="119">
        <v>44559</v>
      </c>
      <c r="B63" s="120" t="s">
        <v>201</v>
      </c>
      <c r="C63" s="120" t="s">
        <v>91</v>
      </c>
      <c r="D63" s="120" t="s">
        <v>95</v>
      </c>
      <c r="E63" s="119">
        <v>44559</v>
      </c>
      <c r="F63" s="121">
        <v>-2000</v>
      </c>
      <c r="G63" s="121" t="s">
        <v>93</v>
      </c>
      <c r="H63" s="120" t="s">
        <v>265</v>
      </c>
      <c r="I63" s="120" t="s">
        <v>266</v>
      </c>
    </row>
    <row r="64" spans="1:9" x14ac:dyDescent="0.2">
      <c r="A64" s="119">
        <v>44559</v>
      </c>
      <c r="B64" s="120" t="s">
        <v>195</v>
      </c>
      <c r="C64" s="120" t="s">
        <v>91</v>
      </c>
      <c r="D64" s="120" t="s">
        <v>95</v>
      </c>
      <c r="E64" s="119">
        <v>44559</v>
      </c>
      <c r="F64" s="121">
        <v>-6000</v>
      </c>
      <c r="G64" s="121" t="s">
        <v>93</v>
      </c>
      <c r="H64" s="120" t="s">
        <v>267</v>
      </c>
      <c r="I64" s="120" t="s">
        <v>268</v>
      </c>
    </row>
    <row r="65" spans="1:9" x14ac:dyDescent="0.2">
      <c r="A65" s="119">
        <v>44559</v>
      </c>
      <c r="B65" s="120" t="s">
        <v>145</v>
      </c>
      <c r="C65" s="120" t="s">
        <v>91</v>
      </c>
      <c r="D65" s="120" t="s">
        <v>95</v>
      </c>
      <c r="E65" s="119">
        <v>44559</v>
      </c>
      <c r="F65" s="121">
        <v>-2000</v>
      </c>
      <c r="G65" s="121" t="s">
        <v>93</v>
      </c>
      <c r="H65" s="120" t="s">
        <v>269</v>
      </c>
      <c r="I65" s="120" t="s">
        <v>270</v>
      </c>
    </row>
    <row r="66" spans="1:9" x14ac:dyDescent="0.2">
      <c r="A66" s="126">
        <v>44560</v>
      </c>
      <c r="B66" s="127" t="s">
        <v>180</v>
      </c>
      <c r="C66" s="127" t="s">
        <v>91</v>
      </c>
      <c r="D66" s="127" t="s">
        <v>95</v>
      </c>
      <c r="E66" s="126">
        <v>44560</v>
      </c>
      <c r="F66" s="128">
        <v>-250</v>
      </c>
      <c r="G66" s="128" t="s">
        <v>93</v>
      </c>
      <c r="H66" s="127" t="s">
        <v>271</v>
      </c>
      <c r="I66" s="127" t="s">
        <v>272</v>
      </c>
    </row>
    <row r="67" spans="1:9" x14ac:dyDescent="0.2">
      <c r="A67" s="126">
        <v>44560</v>
      </c>
      <c r="B67" s="127" t="s">
        <v>231</v>
      </c>
      <c r="C67" s="127" t="s">
        <v>91</v>
      </c>
      <c r="D67" s="127" t="s">
        <v>95</v>
      </c>
      <c r="E67" s="126">
        <v>44560</v>
      </c>
      <c r="F67" s="128">
        <v>-250</v>
      </c>
      <c r="G67" s="128" t="s">
        <v>93</v>
      </c>
      <c r="H67" s="127" t="s">
        <v>273</v>
      </c>
      <c r="I67" s="127" t="s">
        <v>274</v>
      </c>
    </row>
    <row r="68" spans="1:9" x14ac:dyDescent="0.2">
      <c r="A68" s="132">
        <v>44560</v>
      </c>
      <c r="B68" s="133" t="s">
        <v>101</v>
      </c>
      <c r="C68" s="133" t="s">
        <v>91</v>
      </c>
      <c r="D68" s="133" t="s">
        <v>95</v>
      </c>
      <c r="E68" s="132">
        <v>44560</v>
      </c>
      <c r="F68" s="134">
        <v>-250</v>
      </c>
      <c r="G68" s="134" t="s">
        <v>93</v>
      </c>
      <c r="H68" s="133" t="s">
        <v>275</v>
      </c>
      <c r="I68" s="133" t="s">
        <v>276</v>
      </c>
    </row>
    <row r="69" spans="1:9" x14ac:dyDescent="0.2">
      <c r="A69" s="126">
        <v>44560</v>
      </c>
      <c r="B69" s="127" t="s">
        <v>162</v>
      </c>
      <c r="C69" s="127" t="s">
        <v>91</v>
      </c>
      <c r="D69" s="127" t="s">
        <v>95</v>
      </c>
      <c r="E69" s="126">
        <v>44560</v>
      </c>
      <c r="F69" s="128">
        <v>-500</v>
      </c>
      <c r="G69" s="128" t="s">
        <v>93</v>
      </c>
      <c r="H69" s="127" t="s">
        <v>277</v>
      </c>
      <c r="I69" s="127" t="s">
        <v>278</v>
      </c>
    </row>
    <row r="70" spans="1:9" x14ac:dyDescent="0.2">
      <c r="A70" s="126">
        <v>44560</v>
      </c>
      <c r="B70" s="127" t="s">
        <v>243</v>
      </c>
      <c r="C70" s="127" t="s">
        <v>91</v>
      </c>
      <c r="D70" s="127" t="s">
        <v>95</v>
      </c>
      <c r="E70" s="126">
        <v>44560</v>
      </c>
      <c r="F70" s="128">
        <v>-250</v>
      </c>
      <c r="G70" s="128" t="s">
        <v>93</v>
      </c>
      <c r="H70" s="127" t="s">
        <v>279</v>
      </c>
      <c r="I70" s="127" t="s">
        <v>280</v>
      </c>
    </row>
    <row r="71" spans="1:9" ht="25.5" x14ac:dyDescent="0.2">
      <c r="A71" s="117">
        <v>44560</v>
      </c>
      <c r="B71" s="118" t="s">
        <v>281</v>
      </c>
      <c r="C71" s="115" t="s">
        <v>91</v>
      </c>
      <c r="D71" s="115" t="s">
        <v>282</v>
      </c>
      <c r="E71" s="117">
        <v>44560</v>
      </c>
      <c r="F71" s="116" t="s">
        <v>93</v>
      </c>
      <c r="G71" s="116">
        <v>500</v>
      </c>
      <c r="H71" s="115" t="s">
        <v>283</v>
      </c>
      <c r="I71" s="115" t="s">
        <v>284</v>
      </c>
    </row>
    <row r="78" spans="1:9" x14ac:dyDescent="0.2">
      <c r="A78" s="112" t="s">
        <v>103</v>
      </c>
    </row>
    <row r="79" spans="1:9" x14ac:dyDescent="0.2">
      <c r="A79" s="110" t="s">
        <v>104</v>
      </c>
      <c r="G79" s="111">
        <f>G8</f>
        <v>14576.8</v>
      </c>
    </row>
    <row r="80" spans="1:9" x14ac:dyDescent="0.2">
      <c r="A80" s="110" t="s">
        <v>296</v>
      </c>
      <c r="F80" s="111">
        <f>G27+G28+G29+G32+G33+G34+G35+G37+G39+G40+G42+G44+G45</f>
        <v>31500</v>
      </c>
      <c r="G80" s="111"/>
    </row>
    <row r="81" spans="1:7" x14ac:dyDescent="0.2">
      <c r="A81" s="110"/>
      <c r="B81" s="110" t="s">
        <v>298</v>
      </c>
      <c r="F81" s="111">
        <f>F49</f>
        <v>-113118</v>
      </c>
      <c r="G81" s="111"/>
    </row>
    <row r="82" spans="1:7" x14ac:dyDescent="0.2">
      <c r="A82" s="110"/>
      <c r="B82" s="110" t="s">
        <v>299</v>
      </c>
      <c r="F82" s="111">
        <f>F55</f>
        <v>-8240</v>
      </c>
      <c r="G82" s="111"/>
    </row>
    <row r="83" spans="1:7" x14ac:dyDescent="0.2">
      <c r="B83" s="110" t="s">
        <v>39</v>
      </c>
      <c r="F83" s="111">
        <f>F41</f>
        <v>-7205</v>
      </c>
    </row>
    <row r="84" spans="1:7" x14ac:dyDescent="0.2">
      <c r="A84" s="110" t="s">
        <v>116</v>
      </c>
      <c r="B84" s="110"/>
      <c r="F84" s="111"/>
      <c r="G84" s="136">
        <f>(F81+F82+F83)*(-1)</f>
        <v>128563</v>
      </c>
    </row>
    <row r="86" spans="1:7" x14ac:dyDescent="0.2">
      <c r="A86" s="109" t="s">
        <v>15</v>
      </c>
    </row>
    <row r="88" spans="1:7" x14ac:dyDescent="0.2">
      <c r="B88" s="110" t="s">
        <v>119</v>
      </c>
      <c r="G88" s="111">
        <f>G37</f>
        <v>2000</v>
      </c>
    </row>
    <row r="89" spans="1:7" x14ac:dyDescent="0.2">
      <c r="B89" s="110" t="s">
        <v>120</v>
      </c>
      <c r="G89" s="111">
        <f>G44</f>
        <v>3000</v>
      </c>
    </row>
    <row r="90" spans="1:7" x14ac:dyDescent="0.2">
      <c r="A90" s="110" t="s">
        <v>121</v>
      </c>
      <c r="G90" s="111">
        <f>G88+G89</f>
        <v>5000</v>
      </c>
    </row>
    <row r="91" spans="1:7" x14ac:dyDescent="0.2">
      <c r="A91" s="110"/>
      <c r="B91" s="108" t="s">
        <v>127</v>
      </c>
      <c r="G91" s="111">
        <v>6398693.6799999997</v>
      </c>
    </row>
    <row r="92" spans="1:7" x14ac:dyDescent="0.2">
      <c r="A92" s="110"/>
      <c r="B92" s="108" t="s">
        <v>128</v>
      </c>
      <c r="G92" s="111">
        <v>6727609.1500000004</v>
      </c>
    </row>
    <row r="93" spans="1:7" x14ac:dyDescent="0.2">
      <c r="A93" s="110" t="s">
        <v>43</v>
      </c>
      <c r="G93" s="111">
        <f>G92-G91</f>
        <v>328915.47000000067</v>
      </c>
    </row>
    <row r="95" spans="1:7" x14ac:dyDescent="0.2">
      <c r="A95" s="109" t="s">
        <v>21</v>
      </c>
    </row>
    <row r="96" spans="1:7" x14ac:dyDescent="0.2">
      <c r="A96" s="109"/>
      <c r="B96" s="110" t="s">
        <v>99</v>
      </c>
      <c r="F96" s="111">
        <v>0</v>
      </c>
    </row>
    <row r="97" spans="1:6" x14ac:dyDescent="0.2">
      <c r="A97" s="110" t="s">
        <v>3</v>
      </c>
    </row>
    <row r="98" spans="1:6" x14ac:dyDescent="0.2">
      <c r="A98" s="110"/>
      <c r="B98" s="110" t="s">
        <v>118</v>
      </c>
      <c r="F98" s="111" t="str">
        <f>F35</f>
        <v/>
      </c>
    </row>
    <row r="99" spans="1:6" x14ac:dyDescent="0.2">
      <c r="A99" s="110" t="s">
        <v>105</v>
      </c>
    </row>
    <row r="100" spans="1:6" x14ac:dyDescent="0.2">
      <c r="A100" s="110"/>
      <c r="B100" s="110" t="s">
        <v>294</v>
      </c>
      <c r="F100" s="111">
        <f>F30</f>
        <v>-1700</v>
      </c>
    </row>
    <row r="101" spans="1:6" x14ac:dyDescent="0.2">
      <c r="A101" s="110"/>
      <c r="B101" s="110" t="s">
        <v>295</v>
      </c>
      <c r="F101" s="111">
        <f>F25+F26</f>
        <v>-637.9</v>
      </c>
    </row>
    <row r="102" spans="1:6" x14ac:dyDescent="0.2">
      <c r="A102" s="110" t="s">
        <v>113</v>
      </c>
      <c r="F102" s="136">
        <f>SUM(F100:F101)</f>
        <v>-2337.9</v>
      </c>
    </row>
    <row r="104" spans="1:6" x14ac:dyDescent="0.2">
      <c r="B104" s="110" t="s">
        <v>122</v>
      </c>
      <c r="F104" s="111">
        <f>F57+F18</f>
        <v>-12000</v>
      </c>
    </row>
    <row r="105" spans="1:6" x14ac:dyDescent="0.2">
      <c r="B105" s="110" t="s">
        <v>123</v>
      </c>
      <c r="F105" s="111">
        <f>F19+F64</f>
        <v>-12000</v>
      </c>
    </row>
    <row r="106" spans="1:6" x14ac:dyDescent="0.2">
      <c r="B106" s="110" t="s">
        <v>124</v>
      </c>
      <c r="F106" s="111">
        <f>F17+F56</f>
        <v>-12000</v>
      </c>
    </row>
    <row r="107" spans="1:6" x14ac:dyDescent="0.2">
      <c r="B107" s="110" t="s">
        <v>285</v>
      </c>
      <c r="F107" s="111">
        <f>F14+F59</f>
        <v>-4000</v>
      </c>
    </row>
    <row r="108" spans="1:6" x14ac:dyDescent="0.2">
      <c r="B108" s="110" t="s">
        <v>286</v>
      </c>
      <c r="F108" s="111">
        <f>F15+F58</f>
        <v>-4000</v>
      </c>
    </row>
    <row r="109" spans="1:6" x14ac:dyDescent="0.2">
      <c r="B109" s="110" t="s">
        <v>287</v>
      </c>
      <c r="F109" s="111">
        <f>F13+F65</f>
        <v>-4000</v>
      </c>
    </row>
    <row r="110" spans="1:6" x14ac:dyDescent="0.2">
      <c r="B110" s="110" t="s">
        <v>288</v>
      </c>
      <c r="F110" s="111">
        <f>F16</f>
        <v>-2000</v>
      </c>
    </row>
    <row r="111" spans="1:6" x14ac:dyDescent="0.2">
      <c r="B111" s="110" t="s">
        <v>292</v>
      </c>
      <c r="F111" s="111">
        <f>F63</f>
        <v>-2000</v>
      </c>
    </row>
    <row r="112" spans="1:6" x14ac:dyDescent="0.2">
      <c r="B112" s="110" t="s">
        <v>293</v>
      </c>
      <c r="F112" s="111">
        <f>F60</f>
        <v>-2000</v>
      </c>
    </row>
    <row r="113" spans="1:6" x14ac:dyDescent="0.2">
      <c r="B113" s="110" t="s">
        <v>125</v>
      </c>
      <c r="F113" s="108">
        <v>2000</v>
      </c>
    </row>
    <row r="114" spans="1:6" x14ac:dyDescent="0.2">
      <c r="B114" s="110" t="s">
        <v>289</v>
      </c>
      <c r="F114" s="111">
        <f>F12+F61</f>
        <v>-1000</v>
      </c>
    </row>
    <row r="115" spans="1:6" x14ac:dyDescent="0.2">
      <c r="B115" s="110" t="s">
        <v>290</v>
      </c>
      <c r="F115" s="111">
        <f>F10+F62</f>
        <v>-1000</v>
      </c>
    </row>
    <row r="116" spans="1:6" x14ac:dyDescent="0.2">
      <c r="B116" s="110" t="s">
        <v>291</v>
      </c>
      <c r="F116" s="111">
        <f>F11</f>
        <v>-500</v>
      </c>
    </row>
    <row r="117" spans="1:6" x14ac:dyDescent="0.2">
      <c r="A117" s="110" t="s">
        <v>126</v>
      </c>
      <c r="F117" s="136">
        <f>SUM(F104:F116)*(-1)</f>
        <v>54500</v>
      </c>
    </row>
    <row r="118" spans="1:6" x14ac:dyDescent="0.2">
      <c r="A118" s="110"/>
      <c r="B118" s="110" t="s">
        <v>111</v>
      </c>
      <c r="F118" s="111">
        <v>0</v>
      </c>
    </row>
    <row r="119" spans="1:6" x14ac:dyDescent="0.2">
      <c r="A119" s="110"/>
      <c r="B119" s="110" t="s">
        <v>112</v>
      </c>
      <c r="F119" s="111">
        <v>0</v>
      </c>
    </row>
    <row r="120" spans="1:6" x14ac:dyDescent="0.2">
      <c r="A120" s="110" t="s">
        <v>114</v>
      </c>
      <c r="F120" s="136">
        <f>SUM(F118:F119)</f>
        <v>0</v>
      </c>
    </row>
    <row r="121" spans="1:6" x14ac:dyDescent="0.2">
      <c r="A121" s="110" t="s">
        <v>54</v>
      </c>
    </row>
    <row r="122" spans="1:6" x14ac:dyDescent="0.2">
      <c r="A122" s="110"/>
      <c r="B122" s="110" t="s">
        <v>117</v>
      </c>
      <c r="F122" s="111">
        <v>0</v>
      </c>
    </row>
    <row r="123" spans="1:6" x14ac:dyDescent="0.2">
      <c r="A123" s="110"/>
      <c r="B123" s="110" t="s">
        <v>300</v>
      </c>
      <c r="F123" s="111">
        <f>F9</f>
        <v>-272</v>
      </c>
    </row>
    <row r="124" spans="1:6" x14ac:dyDescent="0.2">
      <c r="A124" s="110" t="s">
        <v>106</v>
      </c>
      <c r="F124" s="136">
        <f>SUM(F122:F123)</f>
        <v>-272</v>
      </c>
    </row>
    <row r="126" spans="1:6" x14ac:dyDescent="0.2">
      <c r="A126" s="109" t="s">
        <v>23</v>
      </c>
    </row>
    <row r="127" spans="1:6" x14ac:dyDescent="0.2">
      <c r="B127" s="110" t="s">
        <v>108</v>
      </c>
      <c r="F127" s="111">
        <f>F6+F20+F36+F48+F53+F21</f>
        <v>-1550.12</v>
      </c>
    </row>
    <row r="129" spans="1:7" x14ac:dyDescent="0.2">
      <c r="A129" s="109" t="s">
        <v>109</v>
      </c>
    </row>
    <row r="130" spans="1:7" x14ac:dyDescent="0.2">
      <c r="B130" s="110" t="s">
        <v>110</v>
      </c>
      <c r="G130" s="111" t="str">
        <f>G13</f>
        <v/>
      </c>
    </row>
    <row r="131" spans="1:7" x14ac:dyDescent="0.2">
      <c r="A131" s="110" t="s">
        <v>115</v>
      </c>
    </row>
    <row r="133" spans="1:7" x14ac:dyDescent="0.2">
      <c r="A133" s="109" t="s">
        <v>8</v>
      </c>
    </row>
    <row r="134" spans="1:7" x14ac:dyDescent="0.2">
      <c r="A134" s="110" t="s">
        <v>9</v>
      </c>
    </row>
    <row r="135" spans="1:7" x14ac:dyDescent="0.2">
      <c r="A135" s="110" t="s">
        <v>70</v>
      </c>
    </row>
    <row r="136" spans="1:7" x14ac:dyDescent="0.2">
      <c r="A136" s="110" t="s">
        <v>1</v>
      </c>
      <c r="G136" s="111" t="str">
        <f>G19</f>
        <v/>
      </c>
    </row>
    <row r="137" spans="1:7" x14ac:dyDescent="0.2">
      <c r="A137" s="110" t="s">
        <v>44</v>
      </c>
      <c r="G137" s="111" t="str">
        <f>G36</f>
        <v/>
      </c>
    </row>
    <row r="138" spans="1:7" x14ac:dyDescent="0.2">
      <c r="A138" s="110"/>
      <c r="B138" s="110" t="s">
        <v>107</v>
      </c>
      <c r="G138" s="111">
        <f>G7+G23+G38</f>
        <v>13415.64</v>
      </c>
    </row>
    <row r="139" spans="1:7" x14ac:dyDescent="0.2">
      <c r="A139" s="110" t="s">
        <v>32</v>
      </c>
    </row>
  </sheetData>
  <sortState xmlns:xlrd2="http://schemas.microsoft.com/office/spreadsheetml/2017/richdata2" ref="A6:I71">
    <sortCondition ref="A6:A71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Aktivitetsregnskap</vt:lpstr>
      <vt:lpstr>egne notater</vt:lpstr>
      <vt:lpstr>slettet tekst</vt:lpstr>
      <vt:lpstr>Kontobevegelser 2021</vt:lpstr>
      <vt:lpstr>Aktivitetsregnskap!Utskriftsområde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Øyvind</cp:lastModifiedBy>
  <cp:lastPrinted>2022-02-11T22:55:27Z</cp:lastPrinted>
  <dcterms:created xsi:type="dcterms:W3CDTF">2010-01-28T08:24:41Z</dcterms:created>
  <dcterms:modified xsi:type="dcterms:W3CDTF">2023-02-27T14:38:12Z</dcterms:modified>
</cp:coreProperties>
</file>